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denmainegov-my.sharepoint.com/personal/acaler_camdenmaine_gov/Documents/Projects/"/>
    </mc:Choice>
  </mc:AlternateContent>
  <xr:revisionPtr revIDLastSave="0" documentId="8_{A6635D82-312F-48D3-B494-A9AF79068F36}" xr6:coauthVersionLast="45" xr6:coauthVersionMax="45" xr10:uidLastSave="{00000000-0000-0000-0000-000000000000}"/>
  <bookViews>
    <workbookView xWindow="340" yWindow="970" windowWidth="20090" windowHeight="12770" xr2:uid="{00000000-000D-0000-FFFF-FFFF00000000}"/>
  </bookViews>
  <sheets>
    <sheet name="18yr Cashflow Level Paymt" sheetId="9" r:id="rId1"/>
    <sheet name="Back up 18 " sheetId="15" r:id="rId2"/>
  </sheets>
  <externalReferences>
    <externalReference r:id="rId3"/>
    <externalReference r:id="rId4"/>
    <externalReference r:id="rId5"/>
    <externalReference r:id="rId6"/>
  </externalReferences>
  <definedNames>
    <definedName name="__123Graph_A" hidden="1">[1]Graphs!$D$29:$D$40</definedName>
    <definedName name="__123Graph_C" hidden="1">[1]Graphs!$E$29:$E$40</definedName>
    <definedName name="_1__123Graph_ACHART_1" hidden="1">[2]GRAPHS!$A$3:$J$3</definedName>
    <definedName name="_10__123Graph_DCHART_2" hidden="1">[2]GRAPHS!$A$24:$K$24</definedName>
    <definedName name="_11__123Graph_DCHART_1" hidden="1">[1]Graphs!$E$29:$E$40</definedName>
    <definedName name="_11__123Graph_DCHART_5" hidden="1">[1]Graphs!$E$106:$E$117</definedName>
    <definedName name="_12__123Graph_DCHART_2" hidden="1">[2]GRAPHS!$A$24:$K$24</definedName>
    <definedName name="_13__123Graph_DCHART_5" hidden="1">[1]Graphs!$E$106:$E$117</definedName>
    <definedName name="_16__123Graph_XCHART_2" hidden="1">[2]GRAPHS!$A$20:$K$20</definedName>
    <definedName name="_18__123Graph_XCHART_2" hidden="1">[2]GRAPHS!$A$20:$K$20</definedName>
    <definedName name="_18__123Graph_XCHART_4" hidden="1">[1]Graphs!$C$68:$C$79</definedName>
    <definedName name="_19__123Graph_XCHART_7" hidden="1">[1]Graphs!$B$219:$B$230</definedName>
    <definedName name="_2__123Graph_ACHART_2" hidden="1">[2]GRAPHS!$A$21:$K$21</definedName>
    <definedName name="_20__123Graph_XCHART_4" hidden="1">[1]Graphs!$C$68:$C$79</definedName>
    <definedName name="_21__123Graph_XCHART_7" hidden="1">[1]Graphs!$B$219:$B$230</definedName>
    <definedName name="_3__123Graph_ACHART_1" hidden="1">[2]GRAPHS!$A$3:$J$3</definedName>
    <definedName name="_3__123Graph_ACHART_7" hidden="1">[1]Graphs!$E$178:$E$189</definedName>
    <definedName name="_4__123Graph_ACHART_2" hidden="1">[2]GRAPHS!$A$21:$K$21</definedName>
    <definedName name="_4__123Graph_BCHART_1" hidden="1">[2]GRAPHS!$A$4:$J$4</definedName>
    <definedName name="_5__123Graph_ACHART_7" hidden="1">[1]Graphs!$E$178:$E$189</definedName>
    <definedName name="_5__123Graph_BCHART_2" hidden="1">[2]GRAPHS!$A$22:$K$22</definedName>
    <definedName name="_6__123Graph_BCHART_1" hidden="1">[2]GRAPHS!$A$4:$J$4</definedName>
    <definedName name="_6__123Graph_BCHART_4" hidden="1">[1]Graphs!$D$68:$D$79</definedName>
    <definedName name="_7__123Graph_BCHART_2" hidden="1">[2]GRAPHS!$A$22:$K$22</definedName>
    <definedName name="_7__123Graph_CCHART_2" hidden="1">[2]GRAPHS!$A$23:$K$23</definedName>
    <definedName name="_8__123Graph_BCHART_4" hidden="1">[1]Graphs!$D$68:$D$79</definedName>
    <definedName name="_9__123Graph_CCHART_2" hidden="1">[2]GRAPHS!$A$23:$K$23</definedName>
    <definedName name="_9__123Graph_DCHART_1" hidden="1">[1]Graphs!$E$29:$E$40</definedName>
    <definedName name="area1" localSheetId="0">#REF!</definedName>
    <definedName name="area1">#REF!</definedName>
    <definedName name="area10" localSheetId="0">#REF!</definedName>
    <definedName name="area10">#REF!</definedName>
    <definedName name="area11" localSheetId="0">#REF!</definedName>
    <definedName name="area11">#REF!</definedName>
    <definedName name="area2" localSheetId="0">#REF!</definedName>
    <definedName name="area2">#REF!</definedName>
    <definedName name="area3" localSheetId="0">#REF!</definedName>
    <definedName name="area3">#REF!</definedName>
    <definedName name="area4" localSheetId="0">#REF!</definedName>
    <definedName name="area4">#REF!</definedName>
    <definedName name="area5" localSheetId="0">#REF!</definedName>
    <definedName name="area5">#REF!</definedName>
    <definedName name="area5a" localSheetId="0">#REF!</definedName>
    <definedName name="area5a">#REF!</definedName>
    <definedName name="area5b" localSheetId="0">#REF!</definedName>
    <definedName name="area5b">#REF!</definedName>
    <definedName name="area9" localSheetId="0">#REF!</definedName>
    <definedName name="area9">#REF!</definedName>
    <definedName name="C.KWH.YR" localSheetId="0">#REF!</definedName>
    <definedName name="C.KWH.YR">#REF!</definedName>
    <definedName name="cash">#REF!</definedName>
    <definedName name="cash1">#REF!</definedName>
    <definedName name="cc" localSheetId="0">#REF!</definedName>
    <definedName name="cc">#REF!</definedName>
    <definedName name="clp">'[3]Cost Model Inputs'!$I$7</definedName>
    <definedName name="cmp">'[3]Cost Model Inputs'!$I$10</definedName>
    <definedName name="cpmp">'[3]Cost Model Inputs'!$I$9</definedName>
    <definedName name="cpp">'[3]Cost Model Inputs'!$I$6</definedName>
    <definedName name="cssp">'[3]Cost Model Inputs'!$I$8</definedName>
    <definedName name="DATA" localSheetId="0">#REF!</definedName>
    <definedName name="DATA">#REF!</definedName>
    <definedName name="data.for.scope" localSheetId="0">#REF!</definedName>
    <definedName name="data.for.scope">#REF!</definedName>
    <definedName name="DATA2" localSheetId="0">#REF!</definedName>
    <definedName name="DATA2">#REF!</definedName>
    <definedName name="dump">'[3]Cost Model Inputs'!$I$11</definedName>
    <definedName name="end" localSheetId="0">#REF!</definedName>
    <definedName name="end">#REF!</definedName>
    <definedName name="_xlnm.Extract" localSheetId="0">#REF!</definedName>
    <definedName name="_xlnm.Extract">#REF!</definedName>
    <definedName name="iwt">'[3]Audit Constants'!$D$30</definedName>
    <definedName name="lr">'[3]Cost Model Inputs'!$I$24</definedName>
    <definedName name="material" localSheetId="0">#REF!</definedName>
    <definedName name="material">#REF!</definedName>
    <definedName name="N.T.W" localSheetId="0">#REF!</definedName>
    <definedName name="N.T.W">#REF!</definedName>
    <definedName name="P.KWH.YR" localSheetId="0">#REF!</definedName>
    <definedName name="P.KWH.YR">#REF!</definedName>
    <definedName name="pmp">'[3]Cost Model Inputs'!$I$18</definedName>
    <definedName name="pmr">'[3]Cost Model Inputs'!$I$28</definedName>
    <definedName name="_xlnm.Print_Area" localSheetId="0">[4]Calculations!#REF!</definedName>
    <definedName name="_xlnm.Print_Area">[4]Calculations!#REF!</definedName>
    <definedName name="_xlnm.Print_Titles">#N/A</definedName>
    <definedName name="PRINT1" localSheetId="0">#REF!</definedName>
    <definedName name="PRINT1">#REF!</definedName>
    <definedName name="PUC.diversity" localSheetId="0">#REF!</definedName>
    <definedName name="PUC.diversity">#REF!</definedName>
    <definedName name="PUC.hrs.per.yr" localSheetId="0">#REF!</definedName>
    <definedName name="PUC.hrs.per.yr">#REF!</definedName>
    <definedName name="rebate.per.kw" localSheetId="0">#REF!</definedName>
    <definedName name="rebate.per.kw">#REF!</definedName>
    <definedName name="rebate.per.kwh" localSheetId="0">#REF!</definedName>
    <definedName name="rebate.per.kwh">#REF!</definedName>
    <definedName name="ssp">'[3]Cost Model Inputs'!$I$17</definedName>
    <definedName name="ssr">'[3]Cost Model Inputs'!$I$25</definedName>
    <definedName name="stock">'[3]Cost Model Inputs'!$I$4</definedName>
    <definedName name="stp">'[3]Cost Model Inputs'!$I$14</definedName>
    <definedName name="TAW" localSheetId="0">#REF!</definedName>
    <definedName name="TAW">#REF!</definedName>
    <definedName name="TITLE" localSheetId="0">#REF!</definedName>
    <definedName name="TITLE">#REF!</definedName>
    <definedName name="TOTAL" localSheetId="0">#REF!</definedName>
    <definedName name="TOTAL">#REF!</definedName>
    <definedName name="TOTALSELL" localSheetId="0">#REF!</definedName>
    <definedName name="TOTALSELL">#REF!</definedName>
    <definedName name="ware">'[3]Cost Model Inputs'!$I$12</definedName>
    <definedName name="WATTS1" localSheetId="0">#REF!</definedName>
    <definedName name="WATTS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9" l="1"/>
  <c r="I10" i="9" l="1"/>
  <c r="I9" i="9"/>
  <c r="D16" i="9"/>
  <c r="D17" i="9"/>
  <c r="D18" i="9" s="1"/>
  <c r="D19" i="9" s="1"/>
  <c r="D20" i="9" s="1"/>
  <c r="D21" i="9" s="1"/>
  <c r="D22" i="9" s="1"/>
  <c r="G5" i="9" l="1"/>
  <c r="I8" i="9" l="1"/>
  <c r="C7" i="9" l="1"/>
  <c r="C8" i="9" l="1"/>
  <c r="C9" i="9" s="1"/>
  <c r="C10" i="9" l="1"/>
  <c r="C11" i="9" s="1"/>
  <c r="C12" i="9" s="1"/>
  <c r="C13" i="9" s="1"/>
  <c r="C14" i="9" s="1"/>
  <c r="C15" i="9" s="1"/>
  <c r="C16" i="9" s="1"/>
  <c r="C17" i="9" s="1"/>
  <c r="C18" i="9" s="1"/>
  <c r="C19" i="9" s="1"/>
  <c r="D7" i="9"/>
  <c r="H24" i="9"/>
  <c r="I12" i="9"/>
  <c r="I13" i="9" s="1"/>
  <c r="I14" i="9" s="1"/>
  <c r="I15" i="9" s="1"/>
  <c r="I16" i="9" s="1"/>
  <c r="I17" i="9" s="1"/>
  <c r="I18" i="9" s="1"/>
  <c r="F8" i="9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E12" i="9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M5" i="9"/>
  <c r="I19" i="9" l="1"/>
  <c r="I20" i="9" s="1"/>
  <c r="I21" i="9" s="1"/>
  <c r="I22" i="9" s="1"/>
  <c r="C20" i="9"/>
  <c r="C21" i="9" s="1"/>
  <c r="C22" i="9" s="1"/>
  <c r="D8" i="9"/>
  <c r="D9" i="9" s="1"/>
  <c r="D10" i="9" s="1"/>
  <c r="D11" i="9" s="1"/>
  <c r="D12" i="9" s="1"/>
  <c r="D13" i="9" s="1"/>
  <c r="D14" i="9" s="1"/>
  <c r="D15" i="9" s="1"/>
  <c r="N5" i="9"/>
  <c r="K5" i="9"/>
  <c r="L5" i="9" s="1"/>
  <c r="G6" i="9"/>
  <c r="M6" i="9" s="1"/>
  <c r="G7" i="9"/>
  <c r="M7" i="9" s="1"/>
  <c r="I25" i="9" l="1"/>
  <c r="G8" i="9"/>
  <c r="G21" i="9"/>
  <c r="G20" i="9"/>
  <c r="D24" i="9"/>
  <c r="G22" i="9"/>
  <c r="M22" i="9" s="1"/>
  <c r="C24" i="9"/>
  <c r="K6" i="9"/>
  <c r="L6" i="9" s="1"/>
  <c r="N6" i="9"/>
  <c r="N7" i="9"/>
  <c r="K7" i="9"/>
  <c r="G9" i="9"/>
  <c r="M9" i="9" s="1"/>
  <c r="M21" i="9" l="1"/>
  <c r="N21" i="9" s="1"/>
  <c r="K20" i="9"/>
  <c r="M20" i="9"/>
  <c r="N20" i="9" s="1"/>
  <c r="M8" i="9"/>
  <c r="N8" i="9" s="1"/>
  <c r="K8" i="9"/>
  <c r="K21" i="9"/>
  <c r="N9" i="9"/>
  <c r="K9" i="9"/>
  <c r="N22" i="9"/>
  <c r="K22" i="9"/>
  <c r="J25" i="9"/>
  <c r="L7" i="9"/>
  <c r="G10" i="9"/>
  <c r="M10" i="9" s="1"/>
  <c r="L8" i="9" l="1"/>
  <c r="L9" i="9" s="1"/>
  <c r="N10" i="9"/>
  <c r="K10" i="9"/>
  <c r="G11" i="9"/>
  <c r="M11" i="9" s="1"/>
  <c r="N11" i="9" l="1"/>
  <c r="K11" i="9"/>
  <c r="L10" i="9"/>
  <c r="G12" i="9"/>
  <c r="M12" i="9" s="1"/>
  <c r="N12" i="9" l="1"/>
  <c r="K12" i="9"/>
  <c r="L11" i="9"/>
  <c r="G13" i="9"/>
  <c r="M13" i="9" s="1"/>
  <c r="K13" i="9" l="1"/>
  <c r="N13" i="9"/>
  <c r="L12" i="9"/>
  <c r="G14" i="9"/>
  <c r="M14" i="9" s="1"/>
  <c r="N14" i="9" l="1"/>
  <c r="K14" i="9"/>
  <c r="L13" i="9"/>
  <c r="G15" i="9"/>
  <c r="M15" i="9" s="1"/>
  <c r="N15" i="9" l="1"/>
  <c r="K15" i="9"/>
  <c r="L14" i="9"/>
  <c r="G16" i="9"/>
  <c r="M16" i="9" s="1"/>
  <c r="N16" i="9" l="1"/>
  <c r="K16" i="9"/>
  <c r="L15" i="9"/>
  <c r="G17" i="9"/>
  <c r="M17" i="9" s="1"/>
  <c r="N17" i="9" l="1"/>
  <c r="K17" i="9"/>
  <c r="L16" i="9"/>
  <c r="G19" i="9"/>
  <c r="M19" i="9" s="1"/>
  <c r="G18" i="9"/>
  <c r="M18" i="9" s="1"/>
  <c r="N19" i="9" l="1"/>
  <c r="K19" i="9"/>
  <c r="N18" i="9"/>
  <c r="K18" i="9"/>
  <c r="L17" i="9"/>
  <c r="L18" i="9" l="1"/>
  <c r="L19" i="9" s="1"/>
  <c r="L20" i="9" s="1"/>
  <c r="L21" i="9" s="1"/>
  <c r="L22" i="9" s="1"/>
</calcChain>
</file>

<file path=xl/sharedStrings.xml><?xml version="1.0" encoding="utf-8"?>
<sst xmlns="http://schemas.openxmlformats.org/spreadsheetml/2006/main" count="109" uniqueCount="70">
  <si>
    <t>Year</t>
  </si>
  <si>
    <t>Gross Savings</t>
  </si>
  <si>
    <t>Annual Net Cashflow</t>
  </si>
  <si>
    <t>Cumulative Net Cashflow</t>
  </si>
  <si>
    <t>Performance Assurance M&amp;V  (Siemens)</t>
  </si>
  <si>
    <t>FYE 21</t>
  </si>
  <si>
    <t>FYE 22</t>
  </si>
  <si>
    <t>FYE 23</t>
  </si>
  <si>
    <t>FYE 24</t>
  </si>
  <si>
    <t>FYE 25</t>
  </si>
  <si>
    <t>FYE 26</t>
  </si>
  <si>
    <t>FYE 27</t>
  </si>
  <si>
    <t>FYE 28</t>
  </si>
  <si>
    <t>FYE 29</t>
  </si>
  <si>
    <t>FYE 30</t>
  </si>
  <si>
    <t>FYE 31</t>
  </si>
  <si>
    <t>FYE 32</t>
  </si>
  <si>
    <t>FYE 33</t>
  </si>
  <si>
    <t>SELL PRICE</t>
  </si>
  <si>
    <t>Principal &amp; Interest Non Level Debt Payments         (3rd Party)</t>
  </si>
  <si>
    <t>FYE 34</t>
  </si>
  <si>
    <t>Interest Rate USED</t>
  </si>
  <si>
    <t>Energy Savings</t>
  </si>
  <si>
    <t>Operational Savings</t>
  </si>
  <si>
    <t>Rebates</t>
  </si>
  <si>
    <t xml:space="preserve">Financed </t>
  </si>
  <si>
    <t>FYE 35</t>
  </si>
  <si>
    <t>FYE 36</t>
  </si>
  <si>
    <t>Capital Contribution</t>
  </si>
  <si>
    <t>FYE 37</t>
  </si>
  <si>
    <t>Compound Period:</t>
  </si>
  <si>
    <t>Nominal Annual Rate:</t>
  </si>
  <si>
    <t>CASH FLOW DATA</t>
  </si>
  <si>
    <t xml:space="preserve"> </t>
  </si>
  <si>
    <t>Event</t>
  </si>
  <si>
    <t>Date</t>
  </si>
  <si>
    <t>Amount</t>
  </si>
  <si>
    <t>Number</t>
  </si>
  <si>
    <t>Period</t>
  </si>
  <si>
    <t>End Date</t>
  </si>
  <si>
    <t>Loan</t>
  </si>
  <si>
    <t>Payment</t>
  </si>
  <si>
    <t>AMORTIZATION SCHEDULE - Normal Amortization</t>
  </si>
  <si>
    <t>Interest</t>
  </si>
  <si>
    <t>Principal</t>
  </si>
  <si>
    <t>Balance</t>
  </si>
  <si>
    <t>2021 Totals</t>
  </si>
  <si>
    <t>2022 Totals</t>
  </si>
  <si>
    <t>2023 Totals</t>
  </si>
  <si>
    <t>2024 Totals</t>
  </si>
  <si>
    <t>2025 Totals</t>
  </si>
  <si>
    <t>2026 Totals</t>
  </si>
  <si>
    <t>2027 Totals</t>
  </si>
  <si>
    <t>2028 Totals</t>
  </si>
  <si>
    <t>2029 Totals</t>
  </si>
  <si>
    <t>2030 Totals</t>
  </si>
  <si>
    <t>2031 Totals</t>
  </si>
  <si>
    <t>2032 Totals</t>
  </si>
  <si>
    <t>2033 Totals</t>
  </si>
  <si>
    <t>2034 Totals</t>
  </si>
  <si>
    <t>2035 Totals</t>
  </si>
  <si>
    <t>Grand Totals</t>
  </si>
  <si>
    <t>FYE 38</t>
  </si>
  <si>
    <t>2036 Totals</t>
  </si>
  <si>
    <t>Construction Savings</t>
  </si>
  <si>
    <t>2037 Totals</t>
  </si>
  <si>
    <t>2038 Totals</t>
  </si>
  <si>
    <t>Town of Camden Maine QTRLY</t>
  </si>
  <si>
    <t>Quarterly</t>
  </si>
  <si>
    <t>Last interest amount decreased by 0.01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</si>
</sst>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"/>
    <numFmt numFmtId="166" formatCode="&quot;$&quot;#,##0"/>
    <numFmt numFmtId="167" formatCode="0.00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3" fillId="2" borderId="0" applyNumberFormat="0" applyBorder="0" applyAlignment="0" applyProtection="0"/>
    <xf numFmtId="0" fontId="6" fillId="0" borderId="4" applyNumberFormat="0" applyAlignment="0" applyProtection="0">
      <alignment horizontal="left" vertical="center"/>
    </xf>
    <xf numFmtId="0" fontId="6" fillId="0" borderId="3">
      <alignment horizontal="left" vertical="center"/>
    </xf>
    <xf numFmtId="10" fontId="3" fillId="5" borderId="1" applyNumberFormat="0" applyBorder="0" applyAlignment="0" applyProtection="0"/>
    <xf numFmtId="165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1" fillId="0" borderId="0"/>
    <xf numFmtId="10" fontId="2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1" applyNumberFormat="1" applyFo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64" fontId="9" fillId="0" borderId="0" xfId="1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3" borderId="0" xfId="0" applyFill="1"/>
    <xf numFmtId="164" fontId="0" fillId="0" borderId="0" xfId="0" applyNumberFormat="1"/>
    <xf numFmtId="164" fontId="9" fillId="8" borderId="1" xfId="1" applyNumberFormat="1" applyFon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64" fontId="9" fillId="8" borderId="16" xfId="1" applyNumberFormat="1" applyFont="1" applyFill="1" applyBorder="1" applyAlignment="1">
      <alignment horizontal="center" wrapText="1"/>
    </xf>
    <xf numFmtId="164" fontId="0" fillId="8" borderId="5" xfId="1" applyNumberFormat="1" applyFont="1" applyFill="1" applyBorder="1"/>
    <xf numFmtId="164" fontId="0" fillId="8" borderId="1" xfId="1" applyNumberFormat="1" applyFont="1" applyFill="1" applyBorder="1"/>
    <xf numFmtId="164" fontId="0" fillId="8" borderId="7" xfId="0" applyNumberFormat="1" applyFill="1" applyBorder="1"/>
    <xf numFmtId="164" fontId="0" fillId="8" borderId="7" xfId="1" applyNumberFormat="1" applyFont="1" applyFill="1" applyBorder="1"/>
    <xf numFmtId="0" fontId="0" fillId="8" borderId="8" xfId="0" applyFill="1" applyBorder="1" applyAlignment="1">
      <alignment horizontal="center"/>
    </xf>
    <xf numFmtId="164" fontId="0" fillId="8" borderId="15" xfId="0" applyNumberFormat="1" applyFill="1" applyBorder="1"/>
    <xf numFmtId="164" fontId="0" fillId="8" borderId="16" xfId="0" applyNumberFormat="1" applyFill="1" applyBorder="1"/>
    <xf numFmtId="164" fontId="0" fillId="8" borderId="17" xfId="0" applyNumberFormat="1" applyFill="1" applyBorder="1"/>
    <xf numFmtId="164" fontId="0" fillId="8" borderId="15" xfId="1" applyNumberFormat="1" applyFont="1" applyFill="1" applyBorder="1"/>
    <xf numFmtId="164" fontId="0" fillId="8" borderId="16" xfId="1" applyNumberFormat="1" applyFont="1" applyFill="1" applyBorder="1"/>
    <xf numFmtId="164" fontId="0" fillId="8" borderId="17" xfId="1" applyNumberFormat="1" applyFont="1" applyFill="1" applyBorder="1"/>
    <xf numFmtId="0" fontId="0" fillId="7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/>
    </xf>
    <xf numFmtId="0" fontId="0" fillId="8" borderId="0" xfId="0" applyFill="1" applyAlignment="1">
      <alignment horizontal="center"/>
    </xf>
    <xf numFmtId="164" fontId="0" fillId="8" borderId="0" xfId="1" applyNumberFormat="1" applyFont="1" applyFill="1"/>
    <xf numFmtId="164" fontId="9" fillId="8" borderId="0" xfId="1" applyNumberFormat="1" applyFont="1" applyFill="1" applyAlignment="1">
      <alignment horizontal="center" wrapText="1"/>
    </xf>
    <xf numFmtId="164" fontId="0" fillId="8" borderId="0" xfId="0" applyNumberFormat="1" applyFill="1"/>
    <xf numFmtId="0" fontId="0" fillId="3" borderId="14" xfId="0" applyFill="1" applyBorder="1" applyAlignment="1">
      <alignment horizontal="center" vertical="center" wrapText="1"/>
    </xf>
    <xf numFmtId="44" fontId="0" fillId="0" borderId="0" xfId="0" applyNumberFormat="1"/>
    <xf numFmtId="167" fontId="0" fillId="3" borderId="1" xfId="0" applyNumberFormat="1" applyFill="1" applyBorder="1"/>
    <xf numFmtId="0" fontId="10" fillId="0" borderId="0" xfId="0" applyFont="1" applyAlignment="1">
      <alignment horizontal="left"/>
    </xf>
    <xf numFmtId="166" fontId="10" fillId="0" borderId="0" xfId="1" applyNumberFormat="1" applyFont="1" applyAlignment="1">
      <alignment horizontal="center"/>
    </xf>
  </cellXfs>
  <cellStyles count="24">
    <cellStyle name="Comma 2" xfId="3" xr:uid="{00000000-0005-0000-0000-000000000000}"/>
    <cellStyle name="Currency" xfId="1" builtinId="4"/>
    <cellStyle name="Grey" xfId="4" xr:uid="{00000000-0005-0000-0000-000002000000}"/>
    <cellStyle name="Header1" xfId="5" xr:uid="{00000000-0005-0000-0000-000003000000}"/>
    <cellStyle name="Header2" xfId="6" xr:uid="{00000000-0005-0000-0000-000004000000}"/>
    <cellStyle name="Input [yellow]" xfId="7" xr:uid="{00000000-0005-0000-0000-000005000000}"/>
    <cellStyle name="Normal" xfId="0" builtinId="0"/>
    <cellStyle name="Normal - Style1" xfId="8" xr:uid="{00000000-0005-0000-0000-000007000000}"/>
    <cellStyle name="Normal 2" xfId="9" xr:uid="{00000000-0005-0000-0000-000008000000}"/>
    <cellStyle name="Normal 2 10" xfId="10" xr:uid="{00000000-0005-0000-0000-000009000000}"/>
    <cellStyle name="Normal 2 2" xfId="11" xr:uid="{00000000-0005-0000-0000-00000A000000}"/>
    <cellStyle name="Normal 2 3" xfId="12" xr:uid="{00000000-0005-0000-0000-00000B000000}"/>
    <cellStyle name="Normal 2 4" xfId="13" xr:uid="{00000000-0005-0000-0000-00000C000000}"/>
    <cellStyle name="Normal 2 5" xfId="14" xr:uid="{00000000-0005-0000-0000-00000D000000}"/>
    <cellStyle name="Normal 2 6" xfId="15" xr:uid="{00000000-0005-0000-0000-00000E000000}"/>
    <cellStyle name="Normal 2 7" xfId="16" xr:uid="{00000000-0005-0000-0000-00000F000000}"/>
    <cellStyle name="Normal 2 8" xfId="17" xr:uid="{00000000-0005-0000-0000-000010000000}"/>
    <cellStyle name="Normal 2 9" xfId="18" xr:uid="{00000000-0005-0000-0000-000011000000}"/>
    <cellStyle name="Normal 3" xfId="19" xr:uid="{00000000-0005-0000-0000-000012000000}"/>
    <cellStyle name="Normal 4" xfId="20" xr:uid="{00000000-0005-0000-0000-000013000000}"/>
    <cellStyle name="Normal 5" xfId="21" xr:uid="{00000000-0005-0000-0000-000014000000}"/>
    <cellStyle name="Normal 6" xfId="22" xr:uid="{00000000-0005-0000-0000-000015000000}"/>
    <cellStyle name="Percent [2]" xfId="23" xr:uid="{00000000-0005-0000-0000-000016000000}"/>
    <cellStyle name="Percent 2" xfId="2" xr:uid="{00000000-0005-0000-0000-000017000000}"/>
  </cellStyles>
  <dxfs count="0"/>
  <tableStyles count="0" defaultTableStyle="TableStyleMedium9" defaultPivotStyle="PivotStyleLight16"/>
  <colors>
    <mruColors>
      <color rgb="FFFFFF66"/>
      <color rgb="FFFF9900"/>
      <color rgb="FFB8CCE4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DALData01\StdShares\Projects\Opreview\cmc0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DALData01\StdShares\AA-Projects%20Current\Limbo%20Projects\Chicago%20Methodist%20Hospital\DFW%20Airport%20Central%20Plant\CH98APR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TERFILES\usr\common\ICI\State%20and%20County\Texas\City%20of%20Rosenberg%20(TX)\rosenberg_tx_saving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iemensnam-my.sharepoint.com/Documents%20and%20Settings/liuk/Local%20Settings/Temporary%20Internet%20Files/Content.Outlook/17WBVTVV/from%20LEC/090211%20Rosenberg%20lighting%20Ver1%20k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Environment"/>
      <sheetName val="Schedule"/>
      <sheetName val="Definition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Constants"/>
      <sheetName val="Cost Model Inputs"/>
      <sheetName val="Cost Model"/>
      <sheetName val="Maintenance Savings and Rebates"/>
      <sheetName val="Utility Information Tables"/>
      <sheetName val="Usage Charts Table"/>
      <sheetName val="Domestic Savings"/>
      <sheetName val="Domestic Hot Water"/>
      <sheetName val="Domestic Cost"/>
      <sheetName val="Domestic Totals"/>
      <sheetName val="Dish Machines"/>
      <sheetName val="Pot Washers and Tray Conveyors"/>
      <sheetName val="PreRinse Sprayers"/>
      <sheetName val="Convection Steamers"/>
      <sheetName val="Ice Machines"/>
      <sheetName val="RO Recirc and ReUse"/>
      <sheetName val="Sterilizers"/>
      <sheetName val="Lab Equipment"/>
      <sheetName val="Water-Cooled HVAC Equipment"/>
      <sheetName val="ReUse Calculations"/>
      <sheetName val="Pools"/>
      <sheetName val="&lt;- -&gt;"/>
      <sheetName val="Cover"/>
      <sheetName val="Table of Contents"/>
      <sheetName val="Executive Summary"/>
      <sheetName val="Utility Info"/>
      <sheetName val="Existing Conditions"/>
      <sheetName val="Water Use Calculations"/>
      <sheetName val="Domestic Measures"/>
      <sheetName val="NonDom Kitchen Measures"/>
      <sheetName val="NonDom Hospital Measures"/>
      <sheetName val="NonDom HVAC Measures"/>
      <sheetName val="NonDom Misc Measures"/>
      <sheetName val="Capital Improvement Measures"/>
      <sheetName val="Calculations"/>
      <sheetName val="M&amp;V Plan"/>
      <sheetName val="Exclusions and General Clarific"/>
      <sheetName val="About WMI"/>
    </sheetNames>
    <sheetDataSet>
      <sheetData sheetId="0">
        <row r="16">
          <cell r="D16">
            <v>0.5</v>
          </cell>
        </row>
        <row r="30">
          <cell r="D30">
            <v>60</v>
          </cell>
        </row>
      </sheetData>
      <sheetData sheetId="1">
        <row r="4">
          <cell r="I4">
            <v>0.01</v>
          </cell>
        </row>
        <row r="6">
          <cell r="I6">
            <v>0.01</v>
          </cell>
        </row>
        <row r="7">
          <cell r="I7">
            <v>0.01</v>
          </cell>
        </row>
        <row r="8">
          <cell r="I8">
            <v>0.01</v>
          </cell>
        </row>
        <row r="9">
          <cell r="I9">
            <v>0.01</v>
          </cell>
        </row>
        <row r="10">
          <cell r="I10">
            <v>0.01</v>
          </cell>
        </row>
        <row r="11">
          <cell r="I11">
            <v>3</v>
          </cell>
        </row>
        <row r="12">
          <cell r="I12">
            <v>0.75</v>
          </cell>
        </row>
        <row r="14">
          <cell r="I14">
            <v>0</v>
          </cell>
        </row>
        <row r="17">
          <cell r="I17">
            <v>0.2</v>
          </cell>
        </row>
        <row r="18">
          <cell r="I18">
            <v>0.05</v>
          </cell>
        </row>
        <row r="24">
          <cell r="I24">
            <v>39</v>
          </cell>
        </row>
        <row r="25">
          <cell r="I25">
            <v>47.25</v>
          </cell>
        </row>
        <row r="28">
          <cell r="I28">
            <v>58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"/>
      <sheetName val="Bldg List"/>
      <sheetName val="Summary by bldg"/>
      <sheetName val="Summary"/>
      <sheetName val="Calculations"/>
      <sheetName val="Formulas"/>
      <sheetName val="Assumptions"/>
      <sheetName val="Summary by bldg (kl)"/>
      <sheetName val="Sheet2"/>
    </sheetNames>
    <sheetDataSet>
      <sheetData sheetId="0"/>
      <sheetData sheetId="1"/>
      <sheetData sheetId="2"/>
      <sheetData sheetId="3"/>
      <sheetData sheetId="4">
        <row r="4">
          <cell r="C4" t="str">
            <v>Rosenberg lighting version 1</v>
          </cell>
        </row>
      </sheetData>
      <sheetData sheetId="5">
        <row r="1">
          <cell r="A1">
            <v>0</v>
          </cell>
        </row>
      </sheetData>
      <sheetData sheetId="6">
        <row r="1">
          <cell r="A1" t="str">
            <v>Assumptions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9"/>
  <sheetViews>
    <sheetView tabSelected="1" topLeftCell="A2" workbookViewId="0">
      <selection activeCell="H29" sqref="H29"/>
    </sheetView>
  </sheetViews>
  <sheetFormatPr defaultRowHeight="12.5" x14ac:dyDescent="0.25"/>
  <cols>
    <col min="1" max="1" width="8.1796875" customWidth="1"/>
    <col min="2" max="2" width="5.54296875" customWidth="1"/>
    <col min="3" max="3" width="12" customWidth="1"/>
    <col min="4" max="4" width="13.81640625" customWidth="1"/>
    <col min="5" max="5" width="12.1796875" customWidth="1"/>
    <col min="6" max="6" width="10.453125" customWidth="1"/>
    <col min="7" max="7" width="15" customWidth="1"/>
    <col min="8" max="8" width="12.453125" customWidth="1"/>
    <col min="9" max="9" width="11.81640625" customWidth="1"/>
    <col min="10" max="10" width="11.453125" customWidth="1"/>
    <col min="11" max="11" width="10.54296875" customWidth="1"/>
    <col min="12" max="12" width="12" customWidth="1"/>
    <col min="13" max="13" width="1.6328125" customWidth="1"/>
    <col min="14" max="14" width="1.453125" customWidth="1"/>
  </cols>
  <sheetData>
    <row r="1" spans="1:14" ht="14" x14ac:dyDescent="0.3">
      <c r="A1" s="50" t="s">
        <v>18</v>
      </c>
      <c r="B1" s="50"/>
      <c r="C1" s="51">
        <v>2305193</v>
      </c>
      <c r="D1" s="51"/>
      <c r="F1" s="49">
        <v>2.043E-2</v>
      </c>
      <c r="G1" s="24" t="s">
        <v>21</v>
      </c>
      <c r="H1" s="24"/>
    </row>
    <row r="2" spans="1:14" x14ac:dyDescent="0.25">
      <c r="A2" t="s">
        <v>25</v>
      </c>
      <c r="D2" s="1">
        <v>2335193</v>
      </c>
    </row>
    <row r="3" spans="1:14" ht="9" customHeight="1" thickBot="1" x14ac:dyDescent="0.3"/>
    <row r="4" spans="1:14" ht="80.25" customHeight="1" thickBot="1" x14ac:dyDescent="0.3">
      <c r="B4" s="17" t="s">
        <v>0</v>
      </c>
      <c r="C4" s="18" t="s">
        <v>22</v>
      </c>
      <c r="D4" s="19" t="s">
        <v>23</v>
      </c>
      <c r="E4" s="19" t="s">
        <v>64</v>
      </c>
      <c r="F4" s="19" t="s">
        <v>24</v>
      </c>
      <c r="G4" s="20" t="s">
        <v>1</v>
      </c>
      <c r="H4" s="21" t="s">
        <v>19</v>
      </c>
      <c r="I4" s="22" t="s">
        <v>4</v>
      </c>
      <c r="J4" s="47" t="s">
        <v>28</v>
      </c>
      <c r="K4" s="41" t="s">
        <v>2</v>
      </c>
      <c r="L4" s="23" t="s">
        <v>3</v>
      </c>
    </row>
    <row r="5" spans="1:14" ht="13" thickBot="1" x14ac:dyDescent="0.3">
      <c r="A5" s="2" t="s">
        <v>5</v>
      </c>
      <c r="B5" s="34">
        <v>0</v>
      </c>
      <c r="C5" s="35">
        <v>0</v>
      </c>
      <c r="D5" s="29">
        <v>0</v>
      </c>
      <c r="E5" s="36">
        <v>0</v>
      </c>
      <c r="F5" s="36" t="s">
        <v>33</v>
      </c>
      <c r="G5" s="37">
        <f>SUM(C5:F5)</f>
        <v>0</v>
      </c>
      <c r="H5" s="38">
        <v>0</v>
      </c>
      <c r="I5" s="39">
        <v>0</v>
      </c>
      <c r="J5" s="39">
        <v>0</v>
      </c>
      <c r="K5" s="31">
        <f>SUM(G5-H5+J5)</f>
        <v>0</v>
      </c>
      <c r="L5" s="40">
        <f>K5</f>
        <v>0</v>
      </c>
      <c r="M5" s="25">
        <f>G5-I5+J5-250</f>
        <v>-250</v>
      </c>
      <c r="N5" s="48">
        <f>M5/4</f>
        <v>-62.5</v>
      </c>
    </row>
    <row r="6" spans="1:14" ht="13" thickBot="1" x14ac:dyDescent="0.3">
      <c r="A6" s="2" t="s">
        <v>6</v>
      </c>
      <c r="B6" s="27">
        <v>1</v>
      </c>
      <c r="C6" s="30">
        <v>33026</v>
      </c>
      <c r="D6" s="26">
        <v>14075</v>
      </c>
      <c r="E6" s="31">
        <v>10899</v>
      </c>
      <c r="F6" s="31">
        <v>35726</v>
      </c>
      <c r="G6" s="32">
        <f t="shared" ref="G6:G22" si="0">SUM(C6:F6)</f>
        <v>93726</v>
      </c>
      <c r="H6" s="38">
        <v>192640</v>
      </c>
      <c r="I6" s="31">
        <v>5836</v>
      </c>
      <c r="J6" s="39">
        <v>105000</v>
      </c>
      <c r="K6" s="31">
        <f>SUM(G6-H6-I6+J6)</f>
        <v>250</v>
      </c>
      <c r="L6" s="33">
        <f>L5+K6</f>
        <v>250</v>
      </c>
      <c r="M6" s="25">
        <f t="shared" ref="M6:M22" si="1">G6-I6+J6-250</f>
        <v>192640</v>
      </c>
      <c r="N6" s="48">
        <f t="shared" ref="N6:N22" si="2">M6/4</f>
        <v>48160</v>
      </c>
    </row>
    <row r="7" spans="1:14" ht="13" thickBot="1" x14ac:dyDescent="0.3">
      <c r="A7" s="2" t="s">
        <v>7</v>
      </c>
      <c r="B7" s="27">
        <v>2</v>
      </c>
      <c r="C7" s="30">
        <f>C6*1.03</f>
        <v>34016.78</v>
      </c>
      <c r="D7" s="26">
        <f>D6*1.03</f>
        <v>14497.25</v>
      </c>
      <c r="E7" s="31">
        <v>0</v>
      </c>
      <c r="F7" s="31">
        <v>0</v>
      </c>
      <c r="G7" s="32">
        <f t="shared" si="0"/>
        <v>48514.03</v>
      </c>
      <c r="H7" s="38">
        <v>147252</v>
      </c>
      <c r="I7" s="31">
        <v>6011</v>
      </c>
      <c r="J7" s="39">
        <v>105000</v>
      </c>
      <c r="K7" s="31">
        <f t="shared" ref="K7:K22" si="3">SUM(G7-H7-I7+J7)</f>
        <v>251.02999999999884</v>
      </c>
      <c r="L7" s="33">
        <f t="shared" ref="L7:L21" si="4">L6+K7</f>
        <v>501.02999999999884</v>
      </c>
      <c r="M7" s="25">
        <f t="shared" si="1"/>
        <v>147253.03</v>
      </c>
      <c r="N7" s="48">
        <f t="shared" si="2"/>
        <v>36813.2575</v>
      </c>
    </row>
    <row r="8" spans="1:14" ht="13" thickBot="1" x14ac:dyDescent="0.3">
      <c r="A8" s="2" t="s">
        <v>8</v>
      </c>
      <c r="B8" s="27">
        <v>3</v>
      </c>
      <c r="C8" s="30">
        <f>C7*1.03</f>
        <v>35037.2834</v>
      </c>
      <c r="D8" s="26">
        <f t="shared" ref="D8:F22" si="5">D7*1.03</f>
        <v>14932.1675</v>
      </c>
      <c r="E8" s="31">
        <v>0</v>
      </c>
      <c r="F8" s="31">
        <f t="shared" ref="E8:F20" si="6">F7*1.03</f>
        <v>0</v>
      </c>
      <c r="G8" s="32">
        <f t="shared" si="0"/>
        <v>49969.450899999996</v>
      </c>
      <c r="H8" s="38">
        <v>148528</v>
      </c>
      <c r="I8" s="31">
        <f>I7*1.03</f>
        <v>6191.33</v>
      </c>
      <c r="J8" s="39">
        <v>105000</v>
      </c>
      <c r="K8" s="31">
        <f t="shared" si="3"/>
        <v>250.12089999999444</v>
      </c>
      <c r="L8" s="33">
        <f t="shared" si="4"/>
        <v>751.15089999999327</v>
      </c>
      <c r="M8" s="25">
        <f t="shared" si="1"/>
        <v>148528.12089999998</v>
      </c>
      <c r="N8" s="48">
        <f t="shared" si="2"/>
        <v>37132.030224999995</v>
      </c>
    </row>
    <row r="9" spans="1:14" ht="13" thickBot="1" x14ac:dyDescent="0.3">
      <c r="A9" s="2" t="s">
        <v>9</v>
      </c>
      <c r="B9" s="27">
        <v>4</v>
      </c>
      <c r="C9" s="30">
        <f t="shared" ref="C9:D22" si="7">C8*1.03</f>
        <v>36088.401901999998</v>
      </c>
      <c r="D9" s="26">
        <f t="shared" si="5"/>
        <v>15380.132524999999</v>
      </c>
      <c r="E9" s="31">
        <v>0</v>
      </c>
      <c r="F9" s="31">
        <f t="shared" si="6"/>
        <v>0</v>
      </c>
      <c r="G9" s="32">
        <f t="shared" si="0"/>
        <v>51468.534426999999</v>
      </c>
      <c r="H9" s="38">
        <v>149840</v>
      </c>
      <c r="I9" s="31">
        <f>I8*1.03</f>
        <v>6377.0699000000004</v>
      </c>
      <c r="J9" s="39">
        <v>105000</v>
      </c>
      <c r="K9" s="31">
        <f t="shared" si="3"/>
        <v>251.46452700000373</v>
      </c>
      <c r="L9" s="33">
        <f t="shared" si="4"/>
        <v>1002.615426999997</v>
      </c>
      <c r="M9" s="25">
        <f t="shared" si="1"/>
        <v>149841.464527</v>
      </c>
      <c r="N9" s="48">
        <f t="shared" si="2"/>
        <v>37460.366131750001</v>
      </c>
    </row>
    <row r="10" spans="1:14" ht="13" thickBot="1" x14ac:dyDescent="0.3">
      <c r="A10" s="2" t="s">
        <v>10</v>
      </c>
      <c r="B10" s="27">
        <v>5</v>
      </c>
      <c r="C10" s="30">
        <f t="shared" si="7"/>
        <v>37171.053959060002</v>
      </c>
      <c r="D10" s="26">
        <f t="shared" si="5"/>
        <v>15841.536500749999</v>
      </c>
      <c r="E10" s="31">
        <v>0</v>
      </c>
      <c r="F10" s="31">
        <f t="shared" si="6"/>
        <v>0</v>
      </c>
      <c r="G10" s="32">
        <f t="shared" si="0"/>
        <v>53012.590459810002</v>
      </c>
      <c r="H10" s="38">
        <v>151196</v>
      </c>
      <c r="I10" s="31">
        <f>I9*1.03</f>
        <v>6568.3819970000004</v>
      </c>
      <c r="J10" s="39">
        <v>105000</v>
      </c>
      <c r="K10" s="31">
        <f t="shared" si="3"/>
        <v>248.20846280999831</v>
      </c>
      <c r="L10" s="33">
        <f t="shared" si="4"/>
        <v>1250.8238898099953</v>
      </c>
      <c r="M10" s="25">
        <f t="shared" si="1"/>
        <v>151194.20846281</v>
      </c>
      <c r="N10" s="48">
        <f t="shared" si="2"/>
        <v>37798.5521157025</v>
      </c>
    </row>
    <row r="11" spans="1:14" ht="13" thickBot="1" x14ac:dyDescent="0.3">
      <c r="A11" s="2" t="s">
        <v>11</v>
      </c>
      <c r="B11" s="27">
        <v>6</v>
      </c>
      <c r="C11" s="30">
        <f t="shared" si="7"/>
        <v>38286.185577831806</v>
      </c>
      <c r="D11" s="26">
        <f t="shared" si="5"/>
        <v>16316.782595772498</v>
      </c>
      <c r="E11" s="31">
        <v>0</v>
      </c>
      <c r="F11" s="31">
        <f t="shared" si="6"/>
        <v>0</v>
      </c>
      <c r="G11" s="32">
        <f t="shared" si="0"/>
        <v>54602.968173604306</v>
      </c>
      <c r="H11" s="38">
        <v>159352</v>
      </c>
      <c r="I11" s="31">
        <v>0</v>
      </c>
      <c r="J11" s="39">
        <v>105000</v>
      </c>
      <c r="K11" s="31">
        <f t="shared" si="3"/>
        <v>250.96817360431305</v>
      </c>
      <c r="L11" s="33">
        <f t="shared" si="4"/>
        <v>1501.7920634143084</v>
      </c>
      <c r="M11" s="25">
        <f t="shared" si="1"/>
        <v>159352.96817360431</v>
      </c>
      <c r="N11" s="48">
        <f t="shared" si="2"/>
        <v>39838.242043401078</v>
      </c>
    </row>
    <row r="12" spans="1:14" ht="13" thickBot="1" x14ac:dyDescent="0.3">
      <c r="A12" s="2" t="s">
        <v>12</v>
      </c>
      <c r="B12" s="27">
        <v>7</v>
      </c>
      <c r="C12" s="30">
        <f t="shared" si="7"/>
        <v>39434.771145166764</v>
      </c>
      <c r="D12" s="26">
        <f t="shared" si="5"/>
        <v>16806.286073645675</v>
      </c>
      <c r="E12" s="31">
        <f t="shared" si="6"/>
        <v>0</v>
      </c>
      <c r="F12" s="31">
        <f t="shared" si="6"/>
        <v>0</v>
      </c>
      <c r="G12" s="32">
        <f t="shared" si="0"/>
        <v>56241.057218812435</v>
      </c>
      <c r="H12" s="38">
        <v>160992</v>
      </c>
      <c r="I12" s="31">
        <f t="shared" ref="I12:I19" si="8">I11*1.03</f>
        <v>0</v>
      </c>
      <c r="J12" s="39">
        <v>105000</v>
      </c>
      <c r="K12" s="31">
        <f t="shared" si="3"/>
        <v>249.05721881243517</v>
      </c>
      <c r="L12" s="33">
        <f t="shared" si="4"/>
        <v>1750.8492822267435</v>
      </c>
      <c r="M12" s="25">
        <f t="shared" si="1"/>
        <v>160991.05721881244</v>
      </c>
      <c r="N12" s="48">
        <f t="shared" si="2"/>
        <v>40247.764304703109</v>
      </c>
    </row>
    <row r="13" spans="1:14" ht="13" thickBot="1" x14ac:dyDescent="0.3">
      <c r="A13" s="2" t="s">
        <v>13</v>
      </c>
      <c r="B13" s="27">
        <v>8</v>
      </c>
      <c r="C13" s="30">
        <f t="shared" si="7"/>
        <v>40617.814279521765</v>
      </c>
      <c r="D13" s="26">
        <f t="shared" si="5"/>
        <v>17310.474655855047</v>
      </c>
      <c r="E13" s="31">
        <f t="shared" si="6"/>
        <v>0</v>
      </c>
      <c r="F13" s="31">
        <f t="shared" si="6"/>
        <v>0</v>
      </c>
      <c r="G13" s="32">
        <f t="shared" si="0"/>
        <v>57928.288935376811</v>
      </c>
      <c r="H13" s="38">
        <v>162680</v>
      </c>
      <c r="I13" s="31">
        <f t="shared" si="8"/>
        <v>0</v>
      </c>
      <c r="J13" s="39">
        <v>105000</v>
      </c>
      <c r="K13" s="31">
        <f t="shared" si="3"/>
        <v>248.28893537681142</v>
      </c>
      <c r="L13" s="33">
        <f t="shared" si="4"/>
        <v>1999.1382176035549</v>
      </c>
      <c r="M13" s="25">
        <f t="shared" si="1"/>
        <v>162678.2889353768</v>
      </c>
      <c r="N13" s="48">
        <f t="shared" si="2"/>
        <v>40669.572233844199</v>
      </c>
    </row>
    <row r="14" spans="1:14" ht="13" thickBot="1" x14ac:dyDescent="0.3">
      <c r="A14" s="2" t="s">
        <v>14</v>
      </c>
      <c r="B14" s="27">
        <v>9</v>
      </c>
      <c r="C14" s="30">
        <f t="shared" si="7"/>
        <v>41836.348707907418</v>
      </c>
      <c r="D14" s="26">
        <f t="shared" si="5"/>
        <v>17829.788895530699</v>
      </c>
      <c r="E14" s="31">
        <f t="shared" si="6"/>
        <v>0</v>
      </c>
      <c r="F14" s="31">
        <f t="shared" si="6"/>
        <v>0</v>
      </c>
      <c r="G14" s="32">
        <f t="shared" si="0"/>
        <v>59666.137603438117</v>
      </c>
      <c r="H14" s="38">
        <v>164416</v>
      </c>
      <c r="I14" s="31">
        <f t="shared" si="8"/>
        <v>0</v>
      </c>
      <c r="J14" s="39">
        <v>105000</v>
      </c>
      <c r="K14" s="31">
        <f t="shared" si="3"/>
        <v>250.13760343811009</v>
      </c>
      <c r="L14" s="33">
        <f t="shared" si="4"/>
        <v>2249.275821041665</v>
      </c>
      <c r="M14" s="25">
        <f t="shared" si="1"/>
        <v>164416.13760343811</v>
      </c>
      <c r="N14" s="48">
        <f t="shared" si="2"/>
        <v>41104.034400859528</v>
      </c>
    </row>
    <row r="15" spans="1:14" ht="13" thickBot="1" x14ac:dyDescent="0.3">
      <c r="A15" s="2" t="s">
        <v>15</v>
      </c>
      <c r="B15" s="27">
        <v>10</v>
      </c>
      <c r="C15" s="30">
        <f t="shared" si="7"/>
        <v>43091.439169144644</v>
      </c>
      <c r="D15" s="26">
        <f t="shared" si="5"/>
        <v>18364.682562396622</v>
      </c>
      <c r="E15" s="31">
        <f t="shared" si="6"/>
        <v>0</v>
      </c>
      <c r="F15" s="31">
        <f t="shared" si="6"/>
        <v>0</v>
      </c>
      <c r="G15" s="32">
        <f t="shared" si="0"/>
        <v>61456.121731541265</v>
      </c>
      <c r="H15" s="38">
        <v>166208</v>
      </c>
      <c r="I15" s="31">
        <f t="shared" si="8"/>
        <v>0</v>
      </c>
      <c r="J15" s="39">
        <v>105000</v>
      </c>
      <c r="K15" s="31">
        <f t="shared" si="3"/>
        <v>248.12173154126504</v>
      </c>
      <c r="L15" s="33">
        <f t="shared" si="4"/>
        <v>2497.3975525829301</v>
      </c>
      <c r="M15" s="25">
        <f t="shared" si="1"/>
        <v>166206.12173154127</v>
      </c>
      <c r="N15" s="48">
        <f t="shared" si="2"/>
        <v>41551.530432885316</v>
      </c>
    </row>
    <row r="16" spans="1:14" ht="13" thickBot="1" x14ac:dyDescent="0.3">
      <c r="A16" s="2" t="s">
        <v>16</v>
      </c>
      <c r="B16" s="27">
        <v>11</v>
      </c>
      <c r="C16" s="30">
        <f t="shared" si="7"/>
        <v>44384.182344218985</v>
      </c>
      <c r="D16" s="26">
        <f t="shared" si="7"/>
        <v>18915.623039268521</v>
      </c>
      <c r="E16" s="31">
        <f t="shared" si="6"/>
        <v>0</v>
      </c>
      <c r="F16" s="31">
        <f t="shared" si="6"/>
        <v>0</v>
      </c>
      <c r="G16" s="32">
        <f t="shared" si="0"/>
        <v>63299.805383487503</v>
      </c>
      <c r="H16" s="38">
        <v>168048</v>
      </c>
      <c r="I16" s="31">
        <f t="shared" si="8"/>
        <v>0</v>
      </c>
      <c r="J16" s="39">
        <v>105000</v>
      </c>
      <c r="K16" s="31">
        <f t="shared" si="3"/>
        <v>251.8053834875027</v>
      </c>
      <c r="L16" s="33">
        <f t="shared" si="4"/>
        <v>2749.2029360704328</v>
      </c>
      <c r="M16" s="25">
        <f t="shared" si="1"/>
        <v>168049.80538348749</v>
      </c>
      <c r="N16" s="48">
        <f t="shared" si="2"/>
        <v>42012.451345871872</v>
      </c>
    </row>
    <row r="17" spans="1:14" ht="13" thickBot="1" x14ac:dyDescent="0.3">
      <c r="A17" s="2" t="s">
        <v>17</v>
      </c>
      <c r="B17" s="27">
        <v>12</v>
      </c>
      <c r="C17" s="30">
        <f t="shared" si="7"/>
        <v>45715.707814545553</v>
      </c>
      <c r="D17" s="26">
        <f t="shared" si="7"/>
        <v>19483.091730446577</v>
      </c>
      <c r="E17" s="31">
        <f t="shared" si="6"/>
        <v>0</v>
      </c>
      <c r="F17" s="31">
        <f t="shared" si="6"/>
        <v>0</v>
      </c>
      <c r="G17" s="32">
        <f t="shared" si="0"/>
        <v>65198.799544992129</v>
      </c>
      <c r="H17" s="38">
        <v>169948</v>
      </c>
      <c r="I17" s="31">
        <f t="shared" si="8"/>
        <v>0</v>
      </c>
      <c r="J17" s="39">
        <v>105000</v>
      </c>
      <c r="K17" s="31">
        <f t="shared" si="3"/>
        <v>250.79954499212909</v>
      </c>
      <c r="L17" s="33">
        <f t="shared" si="4"/>
        <v>3000.0024810625619</v>
      </c>
      <c r="M17" s="25">
        <f t="shared" si="1"/>
        <v>169948.79954499213</v>
      </c>
      <c r="N17" s="48">
        <f t="shared" si="2"/>
        <v>42487.199886248032</v>
      </c>
    </row>
    <row r="18" spans="1:14" ht="13" thickBot="1" x14ac:dyDescent="0.3">
      <c r="A18" s="2" t="s">
        <v>20</v>
      </c>
      <c r="B18" s="27">
        <v>13</v>
      </c>
      <c r="C18" s="30">
        <f t="shared" si="7"/>
        <v>47087.179048981918</v>
      </c>
      <c r="D18" s="26">
        <f t="shared" si="7"/>
        <v>20067.584482359973</v>
      </c>
      <c r="E18" s="31">
        <f t="shared" si="6"/>
        <v>0</v>
      </c>
      <c r="F18" s="31">
        <f t="shared" si="6"/>
        <v>0</v>
      </c>
      <c r="G18" s="32">
        <f t="shared" si="0"/>
        <v>67154.763531341887</v>
      </c>
      <c r="H18" s="38">
        <v>171904</v>
      </c>
      <c r="I18" s="31">
        <f t="shared" si="8"/>
        <v>0</v>
      </c>
      <c r="J18" s="39">
        <v>105000</v>
      </c>
      <c r="K18" s="31">
        <f t="shared" si="3"/>
        <v>250.76353134188685</v>
      </c>
      <c r="L18" s="33">
        <f t="shared" si="4"/>
        <v>3250.7660124044487</v>
      </c>
      <c r="M18" s="25">
        <f t="shared" si="1"/>
        <v>171904.76353134189</v>
      </c>
      <c r="N18" s="48">
        <f t="shared" si="2"/>
        <v>42976.190882835472</v>
      </c>
    </row>
    <row r="19" spans="1:14" ht="13" thickBot="1" x14ac:dyDescent="0.3">
      <c r="A19" s="2" t="s">
        <v>26</v>
      </c>
      <c r="B19" s="42">
        <v>14</v>
      </c>
      <c r="C19" s="30">
        <f t="shared" si="7"/>
        <v>48499.794420451377</v>
      </c>
      <c r="D19" s="26">
        <f t="shared" si="7"/>
        <v>20669.612016830772</v>
      </c>
      <c r="E19" s="31">
        <f t="shared" si="6"/>
        <v>0</v>
      </c>
      <c r="F19" s="31">
        <f t="shared" si="6"/>
        <v>0</v>
      </c>
      <c r="G19" s="32">
        <f t="shared" si="0"/>
        <v>69169.406437282145</v>
      </c>
      <c r="H19" s="38">
        <v>173919</v>
      </c>
      <c r="I19" s="31">
        <f t="shared" si="8"/>
        <v>0</v>
      </c>
      <c r="J19" s="39">
        <v>105000</v>
      </c>
      <c r="K19" s="31">
        <f t="shared" si="3"/>
        <v>250.40643728214491</v>
      </c>
      <c r="L19" s="33">
        <f t="shared" si="4"/>
        <v>3501.1724496865936</v>
      </c>
      <c r="M19" s="25">
        <f t="shared" si="1"/>
        <v>173919.40643728216</v>
      </c>
      <c r="N19" s="48">
        <f t="shared" si="2"/>
        <v>43479.85160932054</v>
      </c>
    </row>
    <row r="20" spans="1:14" ht="13.5" customHeight="1" thickBot="1" x14ac:dyDescent="0.3">
      <c r="A20" s="2" t="s">
        <v>27</v>
      </c>
      <c r="B20" s="42">
        <v>15</v>
      </c>
      <c r="C20" s="30">
        <f t="shared" si="7"/>
        <v>49954.788253064922</v>
      </c>
      <c r="D20" s="26">
        <f t="shared" si="7"/>
        <v>21289.700377335696</v>
      </c>
      <c r="E20" s="31">
        <f t="shared" si="6"/>
        <v>0</v>
      </c>
      <c r="F20" s="31">
        <f t="shared" si="6"/>
        <v>0</v>
      </c>
      <c r="G20" s="32">
        <f t="shared" si="0"/>
        <v>71244.488630400621</v>
      </c>
      <c r="H20" s="38">
        <v>175996</v>
      </c>
      <c r="I20" s="31">
        <f t="shared" ref="I20:I22" si="9">I19*1.03</f>
        <v>0</v>
      </c>
      <c r="J20" s="39">
        <v>105000</v>
      </c>
      <c r="K20" s="31">
        <f t="shared" si="3"/>
        <v>248.48863040062133</v>
      </c>
      <c r="L20" s="33">
        <f t="shared" si="4"/>
        <v>3749.6610800872149</v>
      </c>
      <c r="M20" s="25">
        <f t="shared" si="1"/>
        <v>175994.48863040062</v>
      </c>
      <c r="N20" s="48">
        <f t="shared" si="2"/>
        <v>43998.622157600155</v>
      </c>
    </row>
    <row r="21" spans="1:14" ht="13.5" customHeight="1" thickBot="1" x14ac:dyDescent="0.3">
      <c r="A21" s="2" t="s">
        <v>29</v>
      </c>
      <c r="B21" s="42">
        <v>16</v>
      </c>
      <c r="C21" s="30">
        <f t="shared" si="7"/>
        <v>51453.431900656869</v>
      </c>
      <c r="D21" s="26">
        <f t="shared" si="7"/>
        <v>21928.391388655768</v>
      </c>
      <c r="E21" s="31">
        <f t="shared" si="5"/>
        <v>0</v>
      </c>
      <c r="F21" s="31">
        <f t="shared" si="5"/>
        <v>0</v>
      </c>
      <c r="G21" s="32">
        <f t="shared" si="0"/>
        <v>73381.823289312641</v>
      </c>
      <c r="H21" s="38">
        <v>178132</v>
      </c>
      <c r="I21" s="31">
        <f t="shared" si="9"/>
        <v>0</v>
      </c>
      <c r="J21" s="39">
        <v>105000</v>
      </c>
      <c r="K21" s="31">
        <f t="shared" si="3"/>
        <v>249.82328931264055</v>
      </c>
      <c r="L21" s="33">
        <f t="shared" si="4"/>
        <v>3999.4843693998555</v>
      </c>
      <c r="M21" s="25">
        <f t="shared" si="1"/>
        <v>178131.82328931266</v>
      </c>
      <c r="N21" s="48">
        <f t="shared" si="2"/>
        <v>44532.955822328164</v>
      </c>
    </row>
    <row r="22" spans="1:14" ht="13.5" customHeight="1" thickBot="1" x14ac:dyDescent="0.3">
      <c r="A22" s="2" t="s">
        <v>62</v>
      </c>
      <c r="B22" s="28">
        <v>17</v>
      </c>
      <c r="C22" s="30">
        <f t="shared" si="7"/>
        <v>52997.034857676575</v>
      </c>
      <c r="D22" s="26">
        <f t="shared" si="7"/>
        <v>22586.243130315441</v>
      </c>
      <c r="E22" s="31">
        <f t="shared" si="5"/>
        <v>0</v>
      </c>
      <c r="F22" s="31">
        <f t="shared" si="5"/>
        <v>0</v>
      </c>
      <c r="G22" s="32">
        <f t="shared" si="0"/>
        <v>75583.277987992013</v>
      </c>
      <c r="H22" s="38">
        <v>182512</v>
      </c>
      <c r="I22" s="31">
        <f t="shared" si="9"/>
        <v>0</v>
      </c>
      <c r="J22" s="39">
        <v>105000</v>
      </c>
      <c r="K22" s="31">
        <f t="shared" si="3"/>
        <v>-1928.7220120079874</v>
      </c>
      <c r="L22" s="33">
        <f>L21+K22</f>
        <v>2070.7623573918681</v>
      </c>
      <c r="M22" s="25">
        <f t="shared" si="1"/>
        <v>180333.27798799201</v>
      </c>
      <c r="N22" s="48">
        <f t="shared" si="2"/>
        <v>45083.319496998003</v>
      </c>
    </row>
    <row r="23" spans="1:14" ht="13.5" customHeight="1" x14ac:dyDescent="0.25">
      <c r="A23" s="3"/>
      <c r="B23" s="43"/>
      <c r="C23" s="44"/>
      <c r="D23" s="45"/>
      <c r="E23" s="44"/>
      <c r="F23" s="44"/>
      <c r="G23" s="46">
        <f>SUM(G6:G22)</f>
        <v>1071617.5442543917</v>
      </c>
      <c r="H23" s="44"/>
      <c r="I23" s="44"/>
      <c r="J23" s="44"/>
      <c r="K23" s="44"/>
      <c r="L23" s="44"/>
      <c r="M23" s="25"/>
    </row>
    <row r="24" spans="1:14" x14ac:dyDescent="0.25">
      <c r="A24" s="3"/>
      <c r="B24" s="3"/>
      <c r="C24" s="1">
        <f>SUM(C5:C22)</f>
        <v>718698.19678022875</v>
      </c>
      <c r="D24" s="4">
        <f>SUM(D6:D22)</f>
        <v>306294.34747416328</v>
      </c>
      <c r="E24" s="1"/>
      <c r="F24" s="1"/>
      <c r="G24" s="5"/>
      <c r="H24" s="6">
        <f>SUM(H5:H22)</f>
        <v>2823563</v>
      </c>
      <c r="I24" s="1"/>
      <c r="J24" s="1"/>
      <c r="K24" s="6"/>
      <c r="L24" s="6"/>
    </row>
    <row r="25" spans="1:14" ht="1" customHeight="1" x14ac:dyDescent="0.25">
      <c r="C25" s="1"/>
      <c r="D25" s="1"/>
      <c r="E25" s="1"/>
      <c r="F25" s="1"/>
      <c r="G25" s="1"/>
      <c r="H25" s="1"/>
      <c r="I25" s="1">
        <f>SUM(I5:I22)</f>
        <v>30983.781897000004</v>
      </c>
      <c r="J25" s="1">
        <f>SUM(J5:J22)</f>
        <v>1785000</v>
      </c>
      <c r="K25" s="1"/>
      <c r="L25" s="1"/>
    </row>
    <row r="26" spans="1:1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4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4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4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1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3:12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3:12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3:12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3:12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3:12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3:12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2">
    <mergeCell ref="A1:B1"/>
    <mergeCell ref="C1:D1"/>
  </mergeCells>
  <phoneticPr fontId="3" type="noConversion"/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3"/>
  <sheetViews>
    <sheetView topLeftCell="A115" workbookViewId="0">
      <selection activeCell="E8" sqref="E8"/>
    </sheetView>
  </sheetViews>
  <sheetFormatPr defaultRowHeight="12.5" x14ac:dyDescent="0.25"/>
  <cols>
    <col min="2" max="2" width="11.1796875" customWidth="1"/>
    <col min="3" max="3" width="16.453125" customWidth="1"/>
    <col min="4" max="4" width="14.1796875" customWidth="1"/>
    <col min="5" max="5" width="11.54296875" customWidth="1"/>
    <col min="6" max="6" width="11.453125" customWidth="1"/>
    <col min="7" max="7" width="11.81640625" customWidth="1"/>
  </cols>
  <sheetData>
    <row r="1" spans="1:7" x14ac:dyDescent="0.25">
      <c r="A1" s="7" t="s">
        <v>67</v>
      </c>
    </row>
    <row r="3" spans="1:7" x14ac:dyDescent="0.25">
      <c r="A3" s="7" t="s">
        <v>30</v>
      </c>
      <c r="D3" s="7" t="s">
        <v>68</v>
      </c>
    </row>
    <row r="5" spans="1:7" x14ac:dyDescent="0.25">
      <c r="A5" s="7" t="s">
        <v>31</v>
      </c>
      <c r="D5" s="8">
        <v>2.043E-2</v>
      </c>
    </row>
    <row r="8" spans="1:7" x14ac:dyDescent="0.25">
      <c r="A8" s="7" t="s">
        <v>32</v>
      </c>
    </row>
    <row r="10" spans="1:7" x14ac:dyDescent="0.25">
      <c r="A10" s="9" t="s">
        <v>33</v>
      </c>
      <c r="B10" s="9" t="s">
        <v>34</v>
      </c>
      <c r="C10" s="9" t="s">
        <v>35</v>
      </c>
      <c r="D10" s="10" t="s">
        <v>36</v>
      </c>
      <c r="E10" s="10" t="s">
        <v>37</v>
      </c>
      <c r="F10" s="9" t="s">
        <v>38</v>
      </c>
      <c r="G10" s="9" t="s">
        <v>39</v>
      </c>
    </row>
    <row r="11" spans="1:7" x14ac:dyDescent="0.25">
      <c r="A11" s="11">
        <v>1</v>
      </c>
      <c r="B11" s="7" t="s">
        <v>40</v>
      </c>
      <c r="C11" s="12">
        <v>44197</v>
      </c>
      <c r="D11" s="13">
        <v>2335193</v>
      </c>
      <c r="E11" s="11">
        <v>1</v>
      </c>
    </row>
    <row r="12" spans="1:7" x14ac:dyDescent="0.25">
      <c r="A12" s="11">
        <v>2</v>
      </c>
      <c r="B12" s="7" t="s">
        <v>41</v>
      </c>
      <c r="C12" s="12">
        <v>44562</v>
      </c>
      <c r="D12" s="13">
        <v>48160</v>
      </c>
      <c r="E12" s="11">
        <v>4</v>
      </c>
      <c r="F12" s="3" t="s">
        <v>68</v>
      </c>
      <c r="G12" s="12">
        <v>44835</v>
      </c>
    </row>
    <row r="13" spans="1:7" x14ac:dyDescent="0.25">
      <c r="A13" s="11">
        <v>3</v>
      </c>
      <c r="B13" s="7" t="s">
        <v>41</v>
      </c>
      <c r="C13" s="12">
        <v>44927</v>
      </c>
      <c r="D13" s="13">
        <v>36813</v>
      </c>
      <c r="E13" s="11">
        <v>4</v>
      </c>
      <c r="F13" s="3" t="s">
        <v>68</v>
      </c>
      <c r="G13" s="12">
        <v>45200</v>
      </c>
    </row>
    <row r="14" spans="1:7" x14ac:dyDescent="0.25">
      <c r="A14" s="11">
        <v>4</v>
      </c>
      <c r="B14" s="7" t="s">
        <v>41</v>
      </c>
      <c r="C14" s="12">
        <v>45292</v>
      </c>
      <c r="D14" s="13">
        <v>37132</v>
      </c>
      <c r="E14" s="11">
        <v>4</v>
      </c>
      <c r="F14" s="3" t="s">
        <v>68</v>
      </c>
      <c r="G14" s="12">
        <v>45566</v>
      </c>
    </row>
    <row r="15" spans="1:7" x14ac:dyDescent="0.25">
      <c r="A15" s="11">
        <v>5</v>
      </c>
      <c r="B15" s="7" t="s">
        <v>41</v>
      </c>
      <c r="C15" s="12">
        <v>45658</v>
      </c>
      <c r="D15" s="13">
        <v>37460</v>
      </c>
      <c r="E15" s="11">
        <v>4</v>
      </c>
      <c r="F15" s="3" t="s">
        <v>68</v>
      </c>
      <c r="G15" s="12">
        <v>45931</v>
      </c>
    </row>
    <row r="16" spans="1:7" x14ac:dyDescent="0.25">
      <c r="A16" s="11">
        <v>6</v>
      </c>
      <c r="B16" s="7" t="s">
        <v>41</v>
      </c>
      <c r="C16" s="12">
        <v>46023</v>
      </c>
      <c r="D16" s="13">
        <v>37799</v>
      </c>
      <c r="E16" s="11">
        <v>4</v>
      </c>
      <c r="F16" s="3" t="s">
        <v>68</v>
      </c>
      <c r="G16" s="12">
        <v>46296</v>
      </c>
    </row>
    <row r="17" spans="1:7" x14ac:dyDescent="0.25">
      <c r="A17" s="11">
        <v>7</v>
      </c>
      <c r="B17" s="7" t="s">
        <v>41</v>
      </c>
      <c r="C17" s="12">
        <v>46388</v>
      </c>
      <c r="D17" s="13">
        <v>39838</v>
      </c>
      <c r="E17" s="11">
        <v>4</v>
      </c>
      <c r="F17" s="3" t="s">
        <v>68</v>
      </c>
      <c r="G17" s="12">
        <v>46661</v>
      </c>
    </row>
    <row r="18" spans="1:7" x14ac:dyDescent="0.25">
      <c r="A18" s="11">
        <v>8</v>
      </c>
      <c r="B18" s="7" t="s">
        <v>41</v>
      </c>
      <c r="C18" s="12">
        <v>46753</v>
      </c>
      <c r="D18" s="13">
        <v>40248</v>
      </c>
      <c r="E18" s="11">
        <v>4</v>
      </c>
      <c r="F18" s="3" t="s">
        <v>68</v>
      </c>
      <c r="G18" s="12">
        <v>47027</v>
      </c>
    </row>
    <row r="19" spans="1:7" x14ac:dyDescent="0.25">
      <c r="A19" s="11">
        <v>9</v>
      </c>
      <c r="B19" s="7" t="s">
        <v>41</v>
      </c>
      <c r="C19" s="12">
        <v>47119</v>
      </c>
      <c r="D19" s="13">
        <v>40670</v>
      </c>
      <c r="E19" s="11">
        <v>4</v>
      </c>
      <c r="F19" s="3" t="s">
        <v>68</v>
      </c>
      <c r="G19" s="12">
        <v>47392</v>
      </c>
    </row>
    <row r="20" spans="1:7" x14ac:dyDescent="0.25">
      <c r="A20" s="11">
        <v>10</v>
      </c>
      <c r="B20" s="7" t="s">
        <v>41</v>
      </c>
      <c r="C20" s="12">
        <v>47484</v>
      </c>
      <c r="D20" s="13">
        <v>41104</v>
      </c>
      <c r="E20" s="11">
        <v>4</v>
      </c>
      <c r="F20" s="3" t="s">
        <v>68</v>
      </c>
      <c r="G20" s="12">
        <v>47757</v>
      </c>
    </row>
    <row r="21" spans="1:7" x14ac:dyDescent="0.25">
      <c r="A21" s="11">
        <v>11</v>
      </c>
      <c r="B21" s="7" t="s">
        <v>41</v>
      </c>
      <c r="C21" s="12">
        <v>47849</v>
      </c>
      <c r="D21" s="13">
        <v>41552</v>
      </c>
      <c r="E21" s="11">
        <v>4</v>
      </c>
      <c r="F21" s="3" t="s">
        <v>68</v>
      </c>
      <c r="G21" s="12">
        <v>48122</v>
      </c>
    </row>
    <row r="22" spans="1:7" x14ac:dyDescent="0.25">
      <c r="A22" s="11">
        <v>12</v>
      </c>
      <c r="B22" s="7" t="s">
        <v>41</v>
      </c>
      <c r="C22" s="12">
        <v>48214</v>
      </c>
      <c r="D22" s="13">
        <v>42012</v>
      </c>
      <c r="E22" s="11">
        <v>4</v>
      </c>
      <c r="F22" s="3" t="s">
        <v>68</v>
      </c>
      <c r="G22" s="12">
        <v>48488</v>
      </c>
    </row>
    <row r="23" spans="1:7" x14ac:dyDescent="0.25">
      <c r="A23" s="11">
        <v>13</v>
      </c>
      <c r="B23" s="7" t="s">
        <v>41</v>
      </c>
      <c r="C23" s="12">
        <v>48580</v>
      </c>
      <c r="D23" s="13">
        <v>42487</v>
      </c>
      <c r="E23" s="11">
        <v>4</v>
      </c>
      <c r="F23" s="3" t="s">
        <v>68</v>
      </c>
      <c r="G23" s="12">
        <v>48853</v>
      </c>
    </row>
    <row r="24" spans="1:7" x14ac:dyDescent="0.25">
      <c r="A24" s="11">
        <v>14</v>
      </c>
      <c r="B24" s="7" t="s">
        <v>41</v>
      </c>
      <c r="C24" s="12">
        <v>48945</v>
      </c>
      <c r="D24" s="13">
        <v>42976</v>
      </c>
      <c r="E24" s="11">
        <v>4</v>
      </c>
      <c r="F24" s="3" t="s">
        <v>68</v>
      </c>
      <c r="G24" s="12">
        <v>49218</v>
      </c>
    </row>
    <row r="25" spans="1:7" x14ac:dyDescent="0.25">
      <c r="A25" s="11">
        <v>15</v>
      </c>
      <c r="B25" s="7" t="s">
        <v>41</v>
      </c>
      <c r="C25" s="12">
        <v>49310</v>
      </c>
      <c r="D25" s="13">
        <v>43480</v>
      </c>
      <c r="E25" s="11">
        <v>4</v>
      </c>
      <c r="F25" s="3" t="s">
        <v>68</v>
      </c>
      <c r="G25" s="12">
        <v>49583</v>
      </c>
    </row>
    <row r="26" spans="1:7" x14ac:dyDescent="0.25">
      <c r="A26" s="11">
        <v>16</v>
      </c>
      <c r="B26" s="7" t="s">
        <v>41</v>
      </c>
      <c r="C26" s="12">
        <v>49675</v>
      </c>
      <c r="D26" s="13">
        <v>43999</v>
      </c>
      <c r="E26" s="11">
        <v>4</v>
      </c>
      <c r="F26" s="3" t="s">
        <v>68</v>
      </c>
      <c r="G26" s="12">
        <v>49949</v>
      </c>
    </row>
    <row r="27" spans="1:7" x14ac:dyDescent="0.25">
      <c r="A27" s="11">
        <v>17</v>
      </c>
      <c r="B27" s="7" t="s">
        <v>41</v>
      </c>
      <c r="C27" s="12">
        <v>50041</v>
      </c>
      <c r="D27" s="13">
        <v>44533</v>
      </c>
      <c r="E27" s="11">
        <v>4</v>
      </c>
      <c r="F27" s="3" t="s">
        <v>68</v>
      </c>
      <c r="G27" s="12">
        <v>50314</v>
      </c>
    </row>
    <row r="28" spans="1:7" x14ac:dyDescent="0.25">
      <c r="A28" s="11">
        <v>18</v>
      </c>
      <c r="B28" s="7" t="s">
        <v>41</v>
      </c>
      <c r="C28" s="12">
        <v>50406</v>
      </c>
      <c r="D28" s="13">
        <v>45627.93</v>
      </c>
      <c r="E28" s="11">
        <v>4</v>
      </c>
      <c r="F28" s="3" t="s">
        <v>68</v>
      </c>
      <c r="G28" s="12">
        <v>50679</v>
      </c>
    </row>
    <row r="31" spans="1:7" x14ac:dyDescent="0.25">
      <c r="A31" s="7" t="s">
        <v>42</v>
      </c>
    </row>
    <row r="33" spans="1:6" x14ac:dyDescent="0.25">
      <c r="A33" s="14"/>
      <c r="B33" s="15" t="s">
        <v>35</v>
      </c>
      <c r="C33" s="16" t="s">
        <v>41</v>
      </c>
      <c r="D33" s="16" t="s">
        <v>43</v>
      </c>
      <c r="E33" s="16" t="s">
        <v>44</v>
      </c>
      <c r="F33" s="16" t="s">
        <v>45</v>
      </c>
    </row>
    <row r="34" spans="1:6" x14ac:dyDescent="0.25">
      <c r="A34" s="11" t="s">
        <v>40</v>
      </c>
      <c r="B34" s="12">
        <v>44197</v>
      </c>
      <c r="D34" s="13" t="s">
        <v>33</v>
      </c>
      <c r="E34" s="13" t="s">
        <v>33</v>
      </c>
      <c r="F34" s="13">
        <v>2335193</v>
      </c>
    </row>
    <row r="35" spans="1:6" x14ac:dyDescent="0.25">
      <c r="A35" s="7" t="s">
        <v>46</v>
      </c>
      <c r="C35" s="13">
        <v>0</v>
      </c>
      <c r="D35" s="13">
        <v>0</v>
      </c>
      <c r="E35" s="13">
        <v>0</v>
      </c>
    </row>
    <row r="37" spans="1:6" x14ac:dyDescent="0.25">
      <c r="A37" s="11">
        <v>1</v>
      </c>
      <c r="B37" s="12">
        <v>44562</v>
      </c>
      <c r="C37" s="13">
        <v>48160</v>
      </c>
      <c r="D37" s="13">
        <v>48074.74</v>
      </c>
      <c r="E37" s="13">
        <v>85.26</v>
      </c>
      <c r="F37" s="13">
        <v>2335107.7400000002</v>
      </c>
    </row>
    <row r="38" spans="1:6" x14ac:dyDescent="0.25">
      <c r="A38" s="11">
        <v>2</v>
      </c>
      <c r="B38" s="12">
        <v>44652</v>
      </c>
      <c r="C38" s="13">
        <v>48160</v>
      </c>
      <c r="D38" s="13">
        <v>11926.56</v>
      </c>
      <c r="E38" s="13">
        <v>36233.440000000002</v>
      </c>
      <c r="F38" s="13">
        <v>2298874.2999999998</v>
      </c>
    </row>
    <row r="39" spans="1:6" x14ac:dyDescent="0.25">
      <c r="A39" s="11">
        <v>3</v>
      </c>
      <c r="B39" s="12">
        <v>44743</v>
      </c>
      <c r="C39" s="13">
        <v>48160</v>
      </c>
      <c r="D39" s="13">
        <v>11741.5</v>
      </c>
      <c r="E39" s="13">
        <v>36418.5</v>
      </c>
      <c r="F39" s="13">
        <v>2262455.7999999998</v>
      </c>
    </row>
    <row r="40" spans="1:6" x14ac:dyDescent="0.25">
      <c r="A40" s="11">
        <v>4</v>
      </c>
      <c r="B40" s="12">
        <v>44835</v>
      </c>
      <c r="C40" s="13">
        <v>48160</v>
      </c>
      <c r="D40" s="13">
        <v>11555.49</v>
      </c>
      <c r="E40" s="13">
        <v>36604.51</v>
      </c>
      <c r="F40" s="13">
        <v>2225851.29</v>
      </c>
    </row>
    <row r="41" spans="1:6" x14ac:dyDescent="0.25">
      <c r="A41" s="7" t="s">
        <v>47</v>
      </c>
      <c r="C41" s="13">
        <v>192640</v>
      </c>
      <c r="D41" s="13">
        <v>83298.289999999994</v>
      </c>
      <c r="E41" s="13">
        <v>109341.71</v>
      </c>
    </row>
    <row r="43" spans="1:6" x14ac:dyDescent="0.25">
      <c r="A43" s="11">
        <v>5</v>
      </c>
      <c r="B43" s="12">
        <v>44927</v>
      </c>
      <c r="C43" s="13">
        <v>36813</v>
      </c>
      <c r="D43" s="13">
        <v>11368.54</v>
      </c>
      <c r="E43" s="13">
        <v>25444.46</v>
      </c>
      <c r="F43" s="13">
        <v>2200406.83</v>
      </c>
    </row>
    <row r="44" spans="1:6" x14ac:dyDescent="0.25">
      <c r="A44" s="11">
        <v>6</v>
      </c>
      <c r="B44" s="12">
        <v>45017</v>
      </c>
      <c r="C44" s="13">
        <v>36813</v>
      </c>
      <c r="D44" s="13">
        <v>11238.58</v>
      </c>
      <c r="E44" s="13">
        <v>25574.42</v>
      </c>
      <c r="F44" s="13">
        <v>2174832.41</v>
      </c>
    </row>
    <row r="45" spans="1:6" x14ac:dyDescent="0.25">
      <c r="A45" s="11">
        <v>7</v>
      </c>
      <c r="B45" s="12">
        <v>45108</v>
      </c>
      <c r="C45" s="13">
        <v>36813</v>
      </c>
      <c r="D45" s="13">
        <v>11107.96</v>
      </c>
      <c r="E45" s="13">
        <v>25705.040000000001</v>
      </c>
      <c r="F45" s="13">
        <v>2149127.37</v>
      </c>
    </row>
    <row r="46" spans="1:6" x14ac:dyDescent="0.25">
      <c r="A46" s="11">
        <v>8</v>
      </c>
      <c r="B46" s="12">
        <v>45200</v>
      </c>
      <c r="C46" s="13">
        <v>36813</v>
      </c>
      <c r="D46" s="13">
        <v>10976.67</v>
      </c>
      <c r="E46" s="13">
        <v>25836.33</v>
      </c>
      <c r="F46" s="13">
        <v>2123291.04</v>
      </c>
    </row>
    <row r="47" spans="1:6" x14ac:dyDescent="0.25">
      <c r="A47" s="7" t="s">
        <v>48</v>
      </c>
      <c r="C47" s="13">
        <v>147252</v>
      </c>
      <c r="D47" s="13">
        <v>44691.75</v>
      </c>
      <c r="E47" s="13">
        <v>102560.25</v>
      </c>
    </row>
    <row r="49" spans="1:6" x14ac:dyDescent="0.25">
      <c r="A49" s="11">
        <v>9</v>
      </c>
      <c r="B49" s="12">
        <v>45292</v>
      </c>
      <c r="C49" s="13">
        <v>37132</v>
      </c>
      <c r="D49" s="13">
        <v>10844.71</v>
      </c>
      <c r="E49" s="13">
        <v>26287.29</v>
      </c>
      <c r="F49" s="13">
        <v>2097003.75</v>
      </c>
    </row>
    <row r="50" spans="1:6" x14ac:dyDescent="0.25">
      <c r="A50" s="11">
        <v>10</v>
      </c>
      <c r="B50" s="12">
        <v>45383</v>
      </c>
      <c r="C50" s="13">
        <v>37132</v>
      </c>
      <c r="D50" s="13">
        <v>10710.45</v>
      </c>
      <c r="E50" s="13">
        <v>26421.55</v>
      </c>
      <c r="F50" s="13">
        <v>2070582.2</v>
      </c>
    </row>
    <row r="51" spans="1:6" x14ac:dyDescent="0.25">
      <c r="A51" s="11">
        <v>11</v>
      </c>
      <c r="B51" s="12">
        <v>45474</v>
      </c>
      <c r="C51" s="13">
        <v>37132</v>
      </c>
      <c r="D51" s="13">
        <v>10575.5</v>
      </c>
      <c r="E51" s="13">
        <v>26556.5</v>
      </c>
      <c r="F51" s="13">
        <v>2044025.7</v>
      </c>
    </row>
    <row r="52" spans="1:6" x14ac:dyDescent="0.25">
      <c r="A52" s="11">
        <v>12</v>
      </c>
      <c r="B52" s="12">
        <v>45566</v>
      </c>
      <c r="C52" s="13">
        <v>37132</v>
      </c>
      <c r="D52" s="13">
        <v>10439.86</v>
      </c>
      <c r="E52" s="13">
        <v>26692.14</v>
      </c>
      <c r="F52" s="13">
        <v>2017333.56</v>
      </c>
    </row>
    <row r="53" spans="1:6" x14ac:dyDescent="0.25">
      <c r="A53" s="7" t="s">
        <v>49</v>
      </c>
      <c r="C53" s="13">
        <v>148528</v>
      </c>
      <c r="D53" s="13">
        <v>42570.52</v>
      </c>
      <c r="E53" s="13">
        <v>105957.48</v>
      </c>
    </row>
    <row r="55" spans="1:6" x14ac:dyDescent="0.25">
      <c r="A55" s="11">
        <v>13</v>
      </c>
      <c r="B55" s="12">
        <v>45658</v>
      </c>
      <c r="C55" s="13">
        <v>37460</v>
      </c>
      <c r="D55" s="13">
        <v>10303.530000000001</v>
      </c>
      <c r="E55" s="13">
        <v>27156.47</v>
      </c>
      <c r="F55" s="13">
        <v>1990177.09</v>
      </c>
    </row>
    <row r="56" spans="1:6" x14ac:dyDescent="0.25">
      <c r="A56" s="11">
        <v>14</v>
      </c>
      <c r="B56" s="12">
        <v>45748</v>
      </c>
      <c r="C56" s="13">
        <v>37460</v>
      </c>
      <c r="D56" s="13">
        <v>10164.83</v>
      </c>
      <c r="E56" s="13">
        <v>27295.17</v>
      </c>
      <c r="F56" s="13">
        <v>1962881.92</v>
      </c>
    </row>
    <row r="57" spans="1:6" x14ac:dyDescent="0.25">
      <c r="A57" s="11">
        <v>15</v>
      </c>
      <c r="B57" s="12">
        <v>45839</v>
      </c>
      <c r="C57" s="13">
        <v>37460</v>
      </c>
      <c r="D57" s="13">
        <v>10025.42</v>
      </c>
      <c r="E57" s="13">
        <v>27434.58</v>
      </c>
      <c r="F57" s="13">
        <v>1935447.34</v>
      </c>
    </row>
    <row r="58" spans="1:6" x14ac:dyDescent="0.25">
      <c r="A58" s="11">
        <v>16</v>
      </c>
      <c r="B58" s="12">
        <v>45931</v>
      </c>
      <c r="C58" s="13">
        <v>37460</v>
      </c>
      <c r="D58" s="13">
        <v>9885.2999999999993</v>
      </c>
      <c r="E58" s="13">
        <v>27574.7</v>
      </c>
      <c r="F58" s="13">
        <v>1907872.64</v>
      </c>
    </row>
    <row r="59" spans="1:6" x14ac:dyDescent="0.25">
      <c r="A59" s="7" t="s">
        <v>50</v>
      </c>
      <c r="C59" s="13">
        <v>149840</v>
      </c>
      <c r="D59" s="13">
        <v>40379.08</v>
      </c>
      <c r="E59" s="13">
        <v>109460.92</v>
      </c>
    </row>
    <row r="61" spans="1:6" x14ac:dyDescent="0.25">
      <c r="A61" s="11">
        <v>17</v>
      </c>
      <c r="B61" s="12">
        <v>46023</v>
      </c>
      <c r="C61" s="13">
        <v>37799</v>
      </c>
      <c r="D61" s="13">
        <v>9744.4599999999991</v>
      </c>
      <c r="E61" s="13">
        <v>28054.54</v>
      </c>
      <c r="F61" s="13">
        <v>1879818.1</v>
      </c>
    </row>
    <row r="62" spans="1:6" x14ac:dyDescent="0.25">
      <c r="A62" s="11">
        <v>18</v>
      </c>
      <c r="B62" s="12">
        <v>46113</v>
      </c>
      <c r="C62" s="13">
        <v>37799</v>
      </c>
      <c r="D62" s="13">
        <v>9601.17</v>
      </c>
      <c r="E62" s="13">
        <v>28197.83</v>
      </c>
      <c r="F62" s="13">
        <v>1851620.27</v>
      </c>
    </row>
    <row r="63" spans="1:6" x14ac:dyDescent="0.25">
      <c r="A63" s="11">
        <v>19</v>
      </c>
      <c r="B63" s="12">
        <v>46204</v>
      </c>
      <c r="C63" s="13">
        <v>37799</v>
      </c>
      <c r="D63" s="13">
        <v>9457.15</v>
      </c>
      <c r="E63" s="13">
        <v>28341.85</v>
      </c>
      <c r="F63" s="13">
        <v>1823278.42</v>
      </c>
    </row>
    <row r="64" spans="1:6" x14ac:dyDescent="0.25">
      <c r="A64" s="11">
        <v>20</v>
      </c>
      <c r="B64" s="12">
        <v>46296</v>
      </c>
      <c r="C64" s="13">
        <v>37799</v>
      </c>
      <c r="D64" s="13">
        <v>9312.39</v>
      </c>
      <c r="E64" s="13">
        <v>28486.61</v>
      </c>
      <c r="F64" s="13">
        <v>1794791.81</v>
      </c>
    </row>
    <row r="65" spans="1:6" x14ac:dyDescent="0.25">
      <c r="A65" s="7" t="s">
        <v>51</v>
      </c>
      <c r="C65" s="13">
        <v>151196</v>
      </c>
      <c r="D65" s="13">
        <v>38115.17</v>
      </c>
      <c r="E65" s="13">
        <v>113080.83</v>
      </c>
    </row>
    <row r="67" spans="1:6" x14ac:dyDescent="0.25">
      <c r="A67" s="11">
        <v>21</v>
      </c>
      <c r="B67" s="12">
        <v>46388</v>
      </c>
      <c r="C67" s="13">
        <v>39838</v>
      </c>
      <c r="D67" s="13">
        <v>9166.9</v>
      </c>
      <c r="E67" s="13">
        <v>30671.1</v>
      </c>
      <c r="F67" s="13">
        <v>1764120.71</v>
      </c>
    </row>
    <row r="68" spans="1:6" x14ac:dyDescent="0.25">
      <c r="A68" s="11">
        <v>22</v>
      </c>
      <c r="B68" s="12">
        <v>46478</v>
      </c>
      <c r="C68" s="13">
        <v>39838</v>
      </c>
      <c r="D68" s="13">
        <v>9010.25</v>
      </c>
      <c r="E68" s="13">
        <v>30827.75</v>
      </c>
      <c r="F68" s="13">
        <v>1733292.96</v>
      </c>
    </row>
    <row r="69" spans="1:6" x14ac:dyDescent="0.25">
      <c r="A69" s="11">
        <v>23</v>
      </c>
      <c r="B69" s="12">
        <v>46569</v>
      </c>
      <c r="C69" s="13">
        <v>39838</v>
      </c>
      <c r="D69" s="13">
        <v>8852.7900000000009</v>
      </c>
      <c r="E69" s="13">
        <v>30985.21</v>
      </c>
      <c r="F69" s="13">
        <v>1702307.75</v>
      </c>
    </row>
    <row r="70" spans="1:6" x14ac:dyDescent="0.25">
      <c r="A70" s="11">
        <v>24</v>
      </c>
      <c r="B70" s="12">
        <v>46661</v>
      </c>
      <c r="C70" s="13">
        <v>39838</v>
      </c>
      <c r="D70" s="13">
        <v>8694.5400000000009</v>
      </c>
      <c r="E70" s="13">
        <v>31143.46</v>
      </c>
      <c r="F70" s="13">
        <v>1671164.29</v>
      </c>
    </row>
    <row r="71" spans="1:6" x14ac:dyDescent="0.25">
      <c r="A71" s="7" t="s">
        <v>52</v>
      </c>
      <c r="C71" s="13">
        <v>159352</v>
      </c>
      <c r="D71" s="13">
        <v>35724.480000000003</v>
      </c>
      <c r="E71" s="13">
        <v>123627.52</v>
      </c>
    </row>
    <row r="73" spans="1:6" x14ac:dyDescent="0.25">
      <c r="A73" s="11">
        <v>25</v>
      </c>
      <c r="B73" s="12">
        <v>46753</v>
      </c>
      <c r="C73" s="13">
        <v>40248</v>
      </c>
      <c r="D73" s="13">
        <v>8535.4699999999993</v>
      </c>
      <c r="E73" s="13">
        <v>31712.53</v>
      </c>
      <c r="F73" s="13">
        <v>1639451.76</v>
      </c>
    </row>
    <row r="74" spans="1:6" x14ac:dyDescent="0.25">
      <c r="A74" s="11">
        <v>26</v>
      </c>
      <c r="B74" s="12">
        <v>46844</v>
      </c>
      <c r="C74" s="13">
        <v>40248</v>
      </c>
      <c r="D74" s="13">
        <v>8373.5</v>
      </c>
      <c r="E74" s="13">
        <v>31874.5</v>
      </c>
      <c r="F74" s="13">
        <v>1607577.26</v>
      </c>
    </row>
    <row r="75" spans="1:6" x14ac:dyDescent="0.25">
      <c r="A75" s="11">
        <v>27</v>
      </c>
      <c r="B75" s="12">
        <v>46935</v>
      </c>
      <c r="C75" s="13">
        <v>40248</v>
      </c>
      <c r="D75" s="13">
        <v>8210.7000000000007</v>
      </c>
      <c r="E75" s="13">
        <v>32037.3</v>
      </c>
      <c r="F75" s="13">
        <v>1575539.96</v>
      </c>
    </row>
    <row r="76" spans="1:6" x14ac:dyDescent="0.25">
      <c r="A76" s="11">
        <v>28</v>
      </c>
      <c r="B76" s="12">
        <v>47027</v>
      </c>
      <c r="C76" s="13">
        <v>40248</v>
      </c>
      <c r="D76" s="13">
        <v>8047.07</v>
      </c>
      <c r="E76" s="13">
        <v>32200.93</v>
      </c>
      <c r="F76" s="13">
        <v>1543339.03</v>
      </c>
    </row>
    <row r="77" spans="1:6" x14ac:dyDescent="0.25">
      <c r="A77" s="7" t="s">
        <v>53</v>
      </c>
      <c r="C77" s="13">
        <v>160992</v>
      </c>
      <c r="D77" s="13">
        <v>33166.74</v>
      </c>
      <c r="E77" s="13">
        <v>127825.26</v>
      </c>
    </row>
    <row r="79" spans="1:6" x14ac:dyDescent="0.25">
      <c r="A79" s="11">
        <v>29</v>
      </c>
      <c r="B79" s="12">
        <v>47119</v>
      </c>
      <c r="C79" s="13">
        <v>40670</v>
      </c>
      <c r="D79" s="13">
        <v>7882.6</v>
      </c>
      <c r="E79" s="13">
        <v>32787.4</v>
      </c>
      <c r="F79" s="13">
        <v>1510551.63</v>
      </c>
    </row>
    <row r="80" spans="1:6" x14ac:dyDescent="0.25">
      <c r="A80" s="11">
        <v>30</v>
      </c>
      <c r="B80" s="12">
        <v>47209</v>
      </c>
      <c r="C80" s="13">
        <v>40670</v>
      </c>
      <c r="D80" s="13">
        <v>7715.14</v>
      </c>
      <c r="E80" s="13">
        <v>32954.86</v>
      </c>
      <c r="F80" s="13">
        <v>1477596.77</v>
      </c>
    </row>
    <row r="81" spans="1:6" x14ac:dyDescent="0.25">
      <c r="A81" s="11">
        <v>31</v>
      </c>
      <c r="B81" s="12">
        <v>47300</v>
      </c>
      <c r="C81" s="13">
        <v>40670</v>
      </c>
      <c r="D81" s="13">
        <v>7546.83</v>
      </c>
      <c r="E81" s="13">
        <v>33123.17</v>
      </c>
      <c r="F81" s="13">
        <v>1444473.6</v>
      </c>
    </row>
    <row r="82" spans="1:6" x14ac:dyDescent="0.25">
      <c r="A82" s="11">
        <v>32</v>
      </c>
      <c r="B82" s="12">
        <v>47392</v>
      </c>
      <c r="C82" s="13">
        <v>40670</v>
      </c>
      <c r="D82" s="13">
        <v>7377.65</v>
      </c>
      <c r="E82" s="13">
        <v>33292.35</v>
      </c>
      <c r="F82" s="13">
        <v>1411181.25</v>
      </c>
    </row>
    <row r="83" spans="1:6" x14ac:dyDescent="0.25">
      <c r="A83" s="7" t="s">
        <v>54</v>
      </c>
      <c r="C83" s="13">
        <v>162680</v>
      </c>
      <c r="D83" s="13">
        <v>30522.22</v>
      </c>
      <c r="E83" s="13">
        <v>132157.78</v>
      </c>
    </row>
    <row r="85" spans="1:6" x14ac:dyDescent="0.25">
      <c r="A85" s="11">
        <v>33</v>
      </c>
      <c r="B85" s="12">
        <v>47484</v>
      </c>
      <c r="C85" s="13">
        <v>41104</v>
      </c>
      <c r="D85" s="13">
        <v>7207.61</v>
      </c>
      <c r="E85" s="13">
        <v>33896.39</v>
      </c>
      <c r="F85" s="13">
        <v>1377284.86</v>
      </c>
    </row>
    <row r="86" spans="1:6" x14ac:dyDescent="0.25">
      <c r="A86" s="11">
        <v>34</v>
      </c>
      <c r="B86" s="12">
        <v>47574</v>
      </c>
      <c r="C86" s="13">
        <v>41104</v>
      </c>
      <c r="D86" s="13">
        <v>7034.48</v>
      </c>
      <c r="E86" s="13">
        <v>34069.519999999997</v>
      </c>
      <c r="F86" s="13">
        <v>1343215.34</v>
      </c>
    </row>
    <row r="87" spans="1:6" x14ac:dyDescent="0.25">
      <c r="A87" s="11">
        <v>35</v>
      </c>
      <c r="B87" s="12">
        <v>47665</v>
      </c>
      <c r="C87" s="13">
        <v>41104</v>
      </c>
      <c r="D87" s="13">
        <v>6860.47</v>
      </c>
      <c r="E87" s="13">
        <v>34243.53</v>
      </c>
      <c r="F87" s="13">
        <v>1308971.81</v>
      </c>
    </row>
    <row r="88" spans="1:6" x14ac:dyDescent="0.25">
      <c r="A88" s="11">
        <v>36</v>
      </c>
      <c r="B88" s="12">
        <v>47757</v>
      </c>
      <c r="C88" s="13">
        <v>41104</v>
      </c>
      <c r="D88" s="13">
        <v>6685.57</v>
      </c>
      <c r="E88" s="13">
        <v>34418.43</v>
      </c>
      <c r="F88" s="13">
        <v>1274553.3799999999</v>
      </c>
    </row>
    <row r="89" spans="1:6" x14ac:dyDescent="0.25">
      <c r="A89" s="7" t="s">
        <v>55</v>
      </c>
      <c r="C89" s="13">
        <v>164416</v>
      </c>
      <c r="D89" s="13">
        <v>27788.13</v>
      </c>
      <c r="E89" s="13">
        <v>136627.87</v>
      </c>
    </row>
    <row r="91" spans="1:6" x14ac:dyDescent="0.25">
      <c r="A91" s="11">
        <v>37</v>
      </c>
      <c r="B91" s="12">
        <v>47849</v>
      </c>
      <c r="C91" s="13">
        <v>41552</v>
      </c>
      <c r="D91" s="13">
        <v>6509.78</v>
      </c>
      <c r="E91" s="13">
        <v>35042.22</v>
      </c>
      <c r="F91" s="13">
        <v>1239511.1599999999</v>
      </c>
    </row>
    <row r="92" spans="1:6" x14ac:dyDescent="0.25">
      <c r="A92" s="11">
        <v>38</v>
      </c>
      <c r="B92" s="12">
        <v>47939</v>
      </c>
      <c r="C92" s="13">
        <v>41552</v>
      </c>
      <c r="D92" s="13">
        <v>6330.8</v>
      </c>
      <c r="E92" s="13">
        <v>35221.199999999997</v>
      </c>
      <c r="F92" s="13">
        <v>1204289.96</v>
      </c>
    </row>
    <row r="93" spans="1:6" x14ac:dyDescent="0.25">
      <c r="A93" s="11">
        <v>39</v>
      </c>
      <c r="B93" s="12">
        <v>48030</v>
      </c>
      <c r="C93" s="13">
        <v>41552</v>
      </c>
      <c r="D93" s="13">
        <v>6150.91</v>
      </c>
      <c r="E93" s="13">
        <v>35401.089999999997</v>
      </c>
      <c r="F93" s="13">
        <v>1168888.8700000001</v>
      </c>
    </row>
    <row r="94" spans="1:6" x14ac:dyDescent="0.25">
      <c r="A94" s="11">
        <v>40</v>
      </c>
      <c r="B94" s="12">
        <v>48122</v>
      </c>
      <c r="C94" s="13">
        <v>41552</v>
      </c>
      <c r="D94" s="13">
        <v>5970.1</v>
      </c>
      <c r="E94" s="13">
        <v>35581.9</v>
      </c>
      <c r="F94" s="13">
        <v>1133306.97</v>
      </c>
    </row>
    <row r="95" spans="1:6" x14ac:dyDescent="0.25">
      <c r="A95" s="7" t="s">
        <v>56</v>
      </c>
      <c r="C95" s="13">
        <v>166208</v>
      </c>
      <c r="D95" s="13">
        <v>24961.59</v>
      </c>
      <c r="E95" s="13">
        <v>141246.41</v>
      </c>
    </row>
    <row r="97" spans="1:6" x14ac:dyDescent="0.25">
      <c r="A97" s="11">
        <v>41</v>
      </c>
      <c r="B97" s="12">
        <v>48214</v>
      </c>
      <c r="C97" s="13">
        <v>42012</v>
      </c>
      <c r="D97" s="13">
        <v>5788.37</v>
      </c>
      <c r="E97" s="13">
        <v>36223.629999999997</v>
      </c>
      <c r="F97" s="13">
        <v>1097083.3400000001</v>
      </c>
    </row>
    <row r="98" spans="1:6" x14ac:dyDescent="0.25">
      <c r="A98" s="11">
        <v>42</v>
      </c>
      <c r="B98" s="12">
        <v>48305</v>
      </c>
      <c r="C98" s="13">
        <v>42012</v>
      </c>
      <c r="D98" s="13">
        <v>5603.35</v>
      </c>
      <c r="E98" s="13">
        <v>36408.65</v>
      </c>
      <c r="F98" s="13">
        <v>1060674.69</v>
      </c>
    </row>
    <row r="99" spans="1:6" x14ac:dyDescent="0.25">
      <c r="A99" s="11">
        <v>43</v>
      </c>
      <c r="B99" s="12">
        <v>48396</v>
      </c>
      <c r="C99" s="13">
        <v>42012</v>
      </c>
      <c r="D99" s="13">
        <v>5417.4</v>
      </c>
      <c r="E99" s="13">
        <v>36594.6</v>
      </c>
      <c r="F99" s="13">
        <v>1024080.09</v>
      </c>
    </row>
    <row r="100" spans="1:6" x14ac:dyDescent="0.25">
      <c r="A100" s="11">
        <v>44</v>
      </c>
      <c r="B100" s="12">
        <v>48488</v>
      </c>
      <c r="C100" s="13">
        <v>42012</v>
      </c>
      <c r="D100" s="13">
        <v>5230.49</v>
      </c>
      <c r="E100" s="13">
        <v>36781.51</v>
      </c>
      <c r="F100" s="13">
        <v>987298.58</v>
      </c>
    </row>
    <row r="101" spans="1:6" x14ac:dyDescent="0.25">
      <c r="A101" s="7" t="s">
        <v>57</v>
      </c>
      <c r="C101" s="13">
        <v>168048</v>
      </c>
      <c r="D101" s="13">
        <v>22039.61</v>
      </c>
      <c r="E101" s="13">
        <v>146008.39000000001</v>
      </c>
    </row>
    <row r="103" spans="1:6" x14ac:dyDescent="0.25">
      <c r="A103" s="11">
        <v>45</v>
      </c>
      <c r="B103" s="12">
        <v>48580</v>
      </c>
      <c r="C103" s="13">
        <v>42487</v>
      </c>
      <c r="D103" s="13">
        <v>5042.63</v>
      </c>
      <c r="E103" s="13">
        <v>37444.370000000003</v>
      </c>
      <c r="F103" s="13">
        <v>949854.21</v>
      </c>
    </row>
    <row r="104" spans="1:6" x14ac:dyDescent="0.25">
      <c r="A104" s="11">
        <v>46</v>
      </c>
      <c r="B104" s="12">
        <v>48670</v>
      </c>
      <c r="C104" s="13">
        <v>42487</v>
      </c>
      <c r="D104" s="13">
        <v>4851.38</v>
      </c>
      <c r="E104" s="13">
        <v>37635.620000000003</v>
      </c>
      <c r="F104" s="13">
        <v>912218.59</v>
      </c>
    </row>
    <row r="105" spans="1:6" x14ac:dyDescent="0.25">
      <c r="A105" s="11">
        <v>47</v>
      </c>
      <c r="B105" s="12">
        <v>48761</v>
      </c>
      <c r="C105" s="13">
        <v>42487</v>
      </c>
      <c r="D105" s="13">
        <v>4659.16</v>
      </c>
      <c r="E105" s="13">
        <v>37827.839999999997</v>
      </c>
      <c r="F105" s="13">
        <v>874390.75</v>
      </c>
    </row>
    <row r="106" spans="1:6" x14ac:dyDescent="0.25">
      <c r="A106" s="11">
        <v>48</v>
      </c>
      <c r="B106" s="12">
        <v>48853</v>
      </c>
      <c r="C106" s="13">
        <v>42487</v>
      </c>
      <c r="D106" s="13">
        <v>4465.95</v>
      </c>
      <c r="E106" s="13">
        <v>38021.050000000003</v>
      </c>
      <c r="F106" s="13">
        <v>836369.7</v>
      </c>
    </row>
    <row r="107" spans="1:6" x14ac:dyDescent="0.25">
      <c r="A107" s="7" t="s">
        <v>58</v>
      </c>
      <c r="C107" s="13">
        <v>169948</v>
      </c>
      <c r="D107" s="13">
        <v>19019.12</v>
      </c>
      <c r="E107" s="13">
        <v>150928.88</v>
      </c>
    </row>
    <row r="109" spans="1:6" x14ac:dyDescent="0.25">
      <c r="A109" s="11">
        <v>49</v>
      </c>
      <c r="B109" s="12">
        <v>48945</v>
      </c>
      <c r="C109" s="13">
        <v>42976</v>
      </c>
      <c r="D109" s="13">
        <v>4271.76</v>
      </c>
      <c r="E109" s="13">
        <v>38704.239999999998</v>
      </c>
      <c r="F109" s="13">
        <v>797665.46</v>
      </c>
    </row>
    <row r="110" spans="1:6" x14ac:dyDescent="0.25">
      <c r="A110" s="11">
        <v>50</v>
      </c>
      <c r="B110" s="12">
        <v>49035</v>
      </c>
      <c r="C110" s="13">
        <v>42976</v>
      </c>
      <c r="D110" s="13">
        <v>4074.08</v>
      </c>
      <c r="E110" s="13">
        <v>38901.919999999998</v>
      </c>
      <c r="F110" s="13">
        <v>758763.54</v>
      </c>
    </row>
    <row r="111" spans="1:6" x14ac:dyDescent="0.25">
      <c r="A111" s="11">
        <v>51</v>
      </c>
      <c r="B111" s="12">
        <v>49126</v>
      </c>
      <c r="C111" s="13">
        <v>42976</v>
      </c>
      <c r="D111" s="13">
        <v>3875.38</v>
      </c>
      <c r="E111" s="13">
        <v>39100.620000000003</v>
      </c>
      <c r="F111" s="13">
        <v>719662.92</v>
      </c>
    </row>
    <row r="112" spans="1:6" x14ac:dyDescent="0.25">
      <c r="A112" s="11">
        <v>52</v>
      </c>
      <c r="B112" s="12">
        <v>49218</v>
      </c>
      <c r="C112" s="13">
        <v>42976</v>
      </c>
      <c r="D112" s="13">
        <v>3675.68</v>
      </c>
      <c r="E112" s="13">
        <v>39300.32</v>
      </c>
      <c r="F112" s="13">
        <v>680362.6</v>
      </c>
    </row>
    <row r="113" spans="1:6" x14ac:dyDescent="0.25">
      <c r="A113" s="7" t="s">
        <v>59</v>
      </c>
      <c r="C113" s="13">
        <v>171904</v>
      </c>
      <c r="D113" s="13">
        <v>15896.9</v>
      </c>
      <c r="E113" s="13">
        <v>156007.1</v>
      </c>
    </row>
    <row r="115" spans="1:6" x14ac:dyDescent="0.25">
      <c r="A115" s="11">
        <v>53</v>
      </c>
      <c r="B115" s="12">
        <v>49310</v>
      </c>
      <c r="C115" s="13">
        <v>43480</v>
      </c>
      <c r="D115" s="13">
        <v>3474.95</v>
      </c>
      <c r="E115" s="13">
        <v>40005.050000000003</v>
      </c>
      <c r="F115" s="13">
        <v>640357.55000000005</v>
      </c>
    </row>
    <row r="116" spans="1:6" x14ac:dyDescent="0.25">
      <c r="A116" s="11">
        <v>54</v>
      </c>
      <c r="B116" s="12">
        <v>49400</v>
      </c>
      <c r="C116" s="13">
        <v>43480</v>
      </c>
      <c r="D116" s="13">
        <v>3270.63</v>
      </c>
      <c r="E116" s="13">
        <v>40209.370000000003</v>
      </c>
      <c r="F116" s="13">
        <v>600148.18000000005</v>
      </c>
    </row>
    <row r="117" spans="1:6" x14ac:dyDescent="0.25">
      <c r="A117" s="11">
        <v>55</v>
      </c>
      <c r="B117" s="12">
        <v>49491</v>
      </c>
      <c r="C117" s="13">
        <v>43480</v>
      </c>
      <c r="D117" s="13">
        <v>3065.26</v>
      </c>
      <c r="E117" s="13">
        <v>40414.74</v>
      </c>
      <c r="F117" s="13">
        <v>559733.43999999994</v>
      </c>
    </row>
    <row r="118" spans="1:6" x14ac:dyDescent="0.25">
      <c r="A118" s="11">
        <v>56</v>
      </c>
      <c r="B118" s="12">
        <v>49583</v>
      </c>
      <c r="C118" s="13">
        <v>43480</v>
      </c>
      <c r="D118" s="13">
        <v>2858.84</v>
      </c>
      <c r="E118" s="13">
        <v>40621.160000000003</v>
      </c>
      <c r="F118" s="13">
        <v>519112.28</v>
      </c>
    </row>
    <row r="119" spans="1:6" x14ac:dyDescent="0.25">
      <c r="A119" s="7" t="s">
        <v>60</v>
      </c>
      <c r="C119" s="13">
        <v>173920</v>
      </c>
      <c r="D119" s="13">
        <v>12669.68</v>
      </c>
      <c r="E119" s="13">
        <v>161250.32</v>
      </c>
    </row>
    <row r="121" spans="1:6" x14ac:dyDescent="0.25">
      <c r="A121" s="11">
        <v>57</v>
      </c>
      <c r="B121" s="12">
        <v>49675</v>
      </c>
      <c r="C121" s="13">
        <v>43999</v>
      </c>
      <c r="D121" s="13">
        <v>2651.37</v>
      </c>
      <c r="E121" s="13">
        <v>41347.629999999997</v>
      </c>
      <c r="F121" s="13">
        <v>477764.65</v>
      </c>
    </row>
    <row r="122" spans="1:6" x14ac:dyDescent="0.25">
      <c r="A122" s="11">
        <v>58</v>
      </c>
      <c r="B122" s="12">
        <v>49766</v>
      </c>
      <c r="C122" s="13">
        <v>43999</v>
      </c>
      <c r="D122" s="13">
        <v>2440.1799999999998</v>
      </c>
      <c r="E122" s="13">
        <v>41558.82</v>
      </c>
      <c r="F122" s="13">
        <v>436205.83</v>
      </c>
    </row>
    <row r="123" spans="1:6" x14ac:dyDescent="0.25">
      <c r="A123" s="11">
        <v>59</v>
      </c>
      <c r="B123" s="12">
        <v>49857</v>
      </c>
      <c r="C123" s="13">
        <v>43999</v>
      </c>
      <c r="D123" s="13">
        <v>2227.92</v>
      </c>
      <c r="E123" s="13">
        <v>41771.08</v>
      </c>
      <c r="F123" s="13">
        <v>394434.75</v>
      </c>
    </row>
    <row r="124" spans="1:6" x14ac:dyDescent="0.25">
      <c r="A124" s="11">
        <v>60</v>
      </c>
      <c r="B124" s="12">
        <v>49949</v>
      </c>
      <c r="C124" s="13">
        <v>43999</v>
      </c>
      <c r="D124" s="13">
        <v>2014.58</v>
      </c>
      <c r="E124" s="13">
        <v>41984.42</v>
      </c>
      <c r="F124" s="13">
        <v>352450.33</v>
      </c>
    </row>
    <row r="125" spans="1:6" x14ac:dyDescent="0.25">
      <c r="A125" s="7" t="s">
        <v>63</v>
      </c>
      <c r="C125" s="13">
        <v>175996</v>
      </c>
      <c r="D125" s="13">
        <v>9334.0499999999993</v>
      </c>
      <c r="E125" s="13">
        <v>166661.95000000001</v>
      </c>
    </row>
    <row r="127" spans="1:6" x14ac:dyDescent="0.25">
      <c r="A127" s="11">
        <v>61</v>
      </c>
      <c r="B127" s="12">
        <v>50041</v>
      </c>
      <c r="C127" s="13">
        <v>44533</v>
      </c>
      <c r="D127" s="13">
        <v>1800.14</v>
      </c>
      <c r="E127" s="13">
        <v>42732.86</v>
      </c>
      <c r="F127" s="13">
        <v>309717.46999999997</v>
      </c>
    </row>
    <row r="128" spans="1:6" x14ac:dyDescent="0.25">
      <c r="A128" s="11">
        <v>62</v>
      </c>
      <c r="B128" s="12">
        <v>50131</v>
      </c>
      <c r="C128" s="13">
        <v>44533</v>
      </c>
      <c r="D128" s="13">
        <v>1581.88</v>
      </c>
      <c r="E128" s="13">
        <v>42951.12</v>
      </c>
      <c r="F128" s="13">
        <v>266766.34999999998</v>
      </c>
    </row>
    <row r="129" spans="1:6" x14ac:dyDescent="0.25">
      <c r="A129" s="11">
        <v>63</v>
      </c>
      <c r="B129" s="12">
        <v>50222</v>
      </c>
      <c r="C129" s="13">
        <v>44533</v>
      </c>
      <c r="D129" s="13">
        <v>1362.51</v>
      </c>
      <c r="E129" s="13">
        <v>43170.49</v>
      </c>
      <c r="F129" s="13">
        <v>223595.86</v>
      </c>
    </row>
    <row r="130" spans="1:6" x14ac:dyDescent="0.25">
      <c r="A130" s="11">
        <v>64</v>
      </c>
      <c r="B130" s="12">
        <v>50314</v>
      </c>
      <c r="C130" s="13">
        <v>44533</v>
      </c>
      <c r="D130" s="13">
        <v>1142.02</v>
      </c>
      <c r="E130" s="13">
        <v>43390.98</v>
      </c>
      <c r="F130" s="13">
        <v>180204.88</v>
      </c>
    </row>
    <row r="131" spans="1:6" x14ac:dyDescent="0.25">
      <c r="A131" s="7" t="s">
        <v>65</v>
      </c>
      <c r="C131" s="13">
        <v>178132</v>
      </c>
      <c r="D131" s="13">
        <v>5886.55</v>
      </c>
      <c r="E131" s="13">
        <v>172245.45</v>
      </c>
    </row>
    <row r="133" spans="1:6" x14ac:dyDescent="0.25">
      <c r="A133" s="11">
        <v>65</v>
      </c>
      <c r="B133" s="12">
        <v>50406</v>
      </c>
      <c r="C133" s="13">
        <v>45627.93</v>
      </c>
      <c r="D133" s="13">
        <v>920.4</v>
      </c>
      <c r="E133" s="13">
        <v>44707.53</v>
      </c>
      <c r="F133" s="13">
        <v>135497.35</v>
      </c>
    </row>
    <row r="134" spans="1:6" x14ac:dyDescent="0.25">
      <c r="A134" s="11">
        <v>66</v>
      </c>
      <c r="B134" s="12">
        <v>50496</v>
      </c>
      <c r="C134" s="13">
        <v>45627.93</v>
      </c>
      <c r="D134" s="13">
        <v>692.05</v>
      </c>
      <c r="E134" s="13">
        <v>44935.88</v>
      </c>
      <c r="F134" s="13">
        <v>90561.47</v>
      </c>
    </row>
    <row r="135" spans="1:6" x14ac:dyDescent="0.25">
      <c r="A135" s="11">
        <v>67</v>
      </c>
      <c r="B135" s="12">
        <v>50587</v>
      </c>
      <c r="C135" s="13">
        <v>45627.93</v>
      </c>
      <c r="D135" s="13">
        <v>462.54</v>
      </c>
      <c r="E135" s="13">
        <v>45165.39</v>
      </c>
      <c r="F135" s="13">
        <v>45396.08</v>
      </c>
    </row>
    <row r="136" spans="1:6" x14ac:dyDescent="0.25">
      <c r="A136" s="11">
        <v>68</v>
      </c>
      <c r="B136" s="12">
        <v>50679</v>
      </c>
      <c r="C136" s="13">
        <v>45627.93</v>
      </c>
      <c r="D136" s="13">
        <v>231.85</v>
      </c>
      <c r="E136" s="13">
        <v>45396.08</v>
      </c>
      <c r="F136" s="13">
        <v>0</v>
      </c>
    </row>
    <row r="137" spans="1:6" x14ac:dyDescent="0.25">
      <c r="A137" s="7" t="s">
        <v>66</v>
      </c>
      <c r="C137" s="13">
        <v>182511.72</v>
      </c>
      <c r="D137" s="13">
        <v>2306.84</v>
      </c>
      <c r="E137" s="13">
        <v>180204.88</v>
      </c>
    </row>
    <row r="139" spans="1:6" x14ac:dyDescent="0.25">
      <c r="A139" s="7" t="s">
        <v>61</v>
      </c>
      <c r="C139" s="13">
        <v>2823563.72</v>
      </c>
      <c r="D139" s="13">
        <v>488370.72</v>
      </c>
      <c r="E139" s="13">
        <v>2335193</v>
      </c>
    </row>
    <row r="143" spans="1:6" x14ac:dyDescent="0.25">
      <c r="A143" s="7" t="s">
        <v>69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61B366122CB40AD29D120F5B8B464" ma:contentTypeVersion="12" ma:contentTypeDescription="Create a new document." ma:contentTypeScope="" ma:versionID="7a30c1edc733dd5b17b9cfba80cd6415">
  <xsd:schema xmlns:xsd="http://www.w3.org/2001/XMLSchema" xmlns:xs="http://www.w3.org/2001/XMLSchema" xmlns:p="http://schemas.microsoft.com/office/2006/metadata/properties" xmlns:ns3="170db4d2-7df5-47eb-8924-adffa47ff2e0" xmlns:ns4="b550b4d5-5ea9-4de9-92d8-b93e999d9c19" targetNamespace="http://schemas.microsoft.com/office/2006/metadata/properties" ma:root="true" ma:fieldsID="00ba0e5001ab0d751a37cdb112fd7871" ns3:_="" ns4:_="">
    <xsd:import namespace="170db4d2-7df5-47eb-8924-adffa47ff2e0"/>
    <xsd:import namespace="b550b4d5-5ea9-4de9-92d8-b93e999d9c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db4d2-7df5-47eb-8924-adffa47ff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0b4d5-5ea9-4de9-92d8-b93e999d9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0D43BB-4A3C-45C5-9548-B84BAA02A0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A964A-26FD-494B-88BE-BB9213015D7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50b4d5-5ea9-4de9-92d8-b93e999d9c19"/>
    <ds:schemaRef ds:uri="http://purl.org/dc/terms/"/>
    <ds:schemaRef ds:uri="170db4d2-7df5-47eb-8924-adffa47ff2e0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2A99C1-D158-4902-8CE2-044907BF15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db4d2-7df5-47eb-8924-adffa47ff2e0"/>
    <ds:schemaRef ds:uri="b550b4d5-5ea9-4de9-92d8-b93e999d9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18yr Cashflow Level Paymt</vt:lpstr>
      <vt:lpstr>Back up 18 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Nobles</dc:creator>
  <cp:lastModifiedBy>Audra Caler-Bell</cp:lastModifiedBy>
  <cp:lastPrinted>2018-04-16T13:32:52Z</cp:lastPrinted>
  <dcterms:created xsi:type="dcterms:W3CDTF">2014-01-27T17:02:49Z</dcterms:created>
  <dcterms:modified xsi:type="dcterms:W3CDTF">2021-01-07T20:07:42Z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0x010100FCF61B366122CB40AD29D120F5B8B464</vt:lpwstr>
  </property>
  <property fmtid="{D5CDD505-2E9C-101B-9397-08002B2CF9AE}" pid="6" name="MSIP_Label_a59b6cd5-d141-4a33-8bf1-0ca04484304f_Enabled">
    <vt:lpwstr>true</vt:lpwstr>
  </property>
  <property fmtid="{D5CDD505-2E9C-101B-9397-08002B2CF9AE}" pid="7" name="MSIP_Label_a59b6cd5-d141-4a33-8bf1-0ca04484304f_SetDate">
    <vt:lpwstr>2020-12-28T20:02:48Z</vt:lpwstr>
  </property>
  <property fmtid="{D5CDD505-2E9C-101B-9397-08002B2CF9AE}" pid="8" name="MSIP_Label_a59b6cd5-d141-4a33-8bf1-0ca04484304f_Method">
    <vt:lpwstr>Standard</vt:lpwstr>
  </property>
  <property fmtid="{D5CDD505-2E9C-101B-9397-08002B2CF9AE}" pid="9" name="MSIP_Label_a59b6cd5-d141-4a33-8bf1-0ca04484304f_Name">
    <vt:lpwstr>restricted-default</vt:lpwstr>
  </property>
  <property fmtid="{D5CDD505-2E9C-101B-9397-08002B2CF9AE}" pid="10" name="MSIP_Label_a59b6cd5-d141-4a33-8bf1-0ca04484304f_SiteId">
    <vt:lpwstr>38ae3bcd-9579-4fd4-adda-b42e1495d55a</vt:lpwstr>
  </property>
  <property fmtid="{D5CDD505-2E9C-101B-9397-08002B2CF9AE}" pid="11" name="MSIP_Label_a59b6cd5-d141-4a33-8bf1-0ca04484304f_ActionId">
    <vt:lpwstr>30ca6571-dc62-46e6-a1f7-ad758f2a26a7</vt:lpwstr>
  </property>
  <property fmtid="{D5CDD505-2E9C-101B-9397-08002B2CF9AE}" pid="12" name="MSIP_Label_a59b6cd5-d141-4a33-8bf1-0ca04484304f_ContentBits">
    <vt:lpwstr>0</vt:lpwstr>
  </property>
  <property fmtid="{D5CDD505-2E9C-101B-9397-08002B2CF9AE}" pid="13" name="Document_Confidentiality">
    <vt:lpwstr>Restricted</vt:lpwstr>
  </property>
</Properties>
</file>